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HK-Rechner" sheetId="1" state="visible" r:id="rId1"/>
    <sheet name="RND-Modell" sheetId="2" state="visible" r:id="rId2"/>
    <sheet name="Bewirtschaftungskosten" sheetId="3" state="visible" r:id="rId3"/>
    <sheet name="Barwertfaktoren" sheetId="4" state="visible" r:id="rId4"/>
    <sheet name="NHK" sheetId="5" state="visible" r:id="rId5"/>
    <sheet name="Index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"/>
    <numFmt numFmtId="165" formatCode="0.0 %"/>
    <numFmt numFmtId="166" formatCode="0 %"/>
    <numFmt numFmtId="167" formatCode="0.0"/>
  </numFmts>
  <fonts count="6">
    <font>
      <name val="Calibri"/>
      <family val="2"/>
      <color theme="1"/>
      <sz val="11"/>
      <scheme val="minor"/>
    </font>
    <font>
      <name val="Lato"/>
      <b val="1"/>
      <color rgb="000B4C33"/>
      <sz val="14"/>
    </font>
    <font>
      <name val="Lato"/>
      <i val="1"/>
      <color rgb="005B6660"/>
      <sz val="9"/>
    </font>
    <font>
      <name val="Lato"/>
      <b val="1"/>
      <color rgb="00FFFFFF"/>
      <sz val="11"/>
    </font>
    <font>
      <name val="Lato"/>
      <color rgb="001D1D1B"/>
      <sz val="10"/>
    </font>
    <font>
      <name val="Lato"/>
      <b val="1"/>
      <color rgb="000B4C33"/>
    </font>
  </fonts>
  <fills count="4">
    <fill>
      <patternFill/>
    </fill>
    <fill>
      <patternFill patternType="gray125"/>
    </fill>
    <fill>
      <patternFill patternType="solid">
        <fgColor rgb="000B4C33"/>
      </patternFill>
    </fill>
    <fill>
      <patternFill patternType="solid">
        <fgColor rgb="00FFF7E0"/>
      </patternFill>
    </fill>
  </fills>
  <borders count="2">
    <border>
      <left/>
      <right/>
      <top/>
      <bottom/>
      <diagonal/>
    </border>
    <border>
      <bottom style="thin">
        <color rgb="00D5DED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3" borderId="0" pivotButton="0" quotePrefix="0" xfId="0"/>
    <xf numFmtId="0" fontId="5" fillId="0" borderId="0" pivotButton="0" quotePrefix="0" xfId="0"/>
    <xf numFmtId="164" fontId="5" fillId="0" borderId="0" pivotButton="0" quotePrefix="0" xfId="0"/>
    <xf numFmtId="3" fontId="5" fillId="0" borderId="0" pivotButton="0" quotePrefix="0" xfId="0"/>
    <xf numFmtId="1" fontId="5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167" fontId="5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166" fontId="4" fillId="0" borderId="1" pivotButton="0" quotePrefix="0" xfId="0"/>
    <xf numFmtId="2" fontId="5" fillId="0" borderId="0" pivotButton="0" quotePrefix="0" xfId="0"/>
    <xf numFmtId="167" fontId="4" fillId="0" borderId="1" pivotButton="0" quotePrefix="0" xfId="0"/>
    <xf numFmtId="0" fontId="3" fillId="2" borderId="0" pivotButton="0" quotePrefix="0" xfId="0"/>
    <xf numFmtId="167" fontId="3" fillId="2" borderId="0" pivotButton="0" quotePrefix="0" xfId="0"/>
    <xf numFmtId="164" fontId="4" fillId="0" borderId="0" pivotButton="0" quotePrefix="0" xfId="0"/>
    <xf numFmtId="0" fontId="5" fillId="0" borderId="1" pivotButton="0" quotePrefix="0" xfId="0"/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</cols>
  <sheetData>
    <row r="1">
      <c r="A1" s="1" t="inlineStr">
        <is>
          <t>NHK 2010 indexieren – vorläufiger Sachwert der baulichen Anlagen</t>
        </is>
      </c>
    </row>
    <row r="2">
      <c r="A2" s="2" t="inlineStr">
        <is>
          <t>Anlage 4, § 36 Abs. 1–3, § 38 ImmoWertV · Eingaben in gelben Zellen; Nachschlagewerte aus den Blättern NHK und Index</t>
        </is>
      </c>
    </row>
    <row r="4" ht="30" customHeight="1">
      <c r="A4" s="3" t="inlineStr">
        <is>
          <t>Eingabe</t>
        </is>
      </c>
      <c r="B4" s="3" t="inlineStr">
        <is>
          <t>Wert</t>
        </is>
      </c>
      <c r="C4" s="3" t="inlineStr">
        <is>
          <t>Hinweis</t>
        </is>
      </c>
    </row>
    <row r="5">
      <c r="A5" s="4" t="inlineStr">
        <is>
          <t>NHK 2010 €/m² BGF (Anlage 4, Gebäudeart/Standardstufe)</t>
        </is>
      </c>
      <c r="B5" s="5" t="n">
        <v>835</v>
      </c>
      <c r="C5" s="2" t="inlineStr">
        <is>
          <t>Blatt „NHK“ – z. B. 1.01 freistehendes EFH, KG+EG+DG ausgebaut, Stufe 3</t>
        </is>
      </c>
    </row>
    <row r="6">
      <c r="A6" s="4" t="inlineStr">
        <is>
          <t>Korrekturfaktor (Zweifamilienhaus 1,05; Wohnungsgröße; Grundrissart)</t>
        </is>
      </c>
      <c r="B6" s="5" t="n">
        <v>1</v>
      </c>
      <c r="C6" s="2" t="inlineStr">
        <is>
          <t>Anlage 4 Nr. II, Fußnoten</t>
        </is>
      </c>
    </row>
    <row r="7">
      <c r="A7" s="4" t="inlineStr">
        <is>
          <t>Baupreisindex am Wertermittlungsstichtag (2021 = 100)</t>
        </is>
      </c>
      <c r="B7" s="5" t="n">
        <v>141.7</v>
      </c>
      <c r="C7" s="2" t="inlineStr">
        <is>
          <t>Blatt „Index“ – zuletzt III/2026 Wohngebäude (vorläufig)</t>
        </is>
      </c>
    </row>
    <row r="8">
      <c r="A8" s="4" t="inlineStr">
        <is>
          <t>Baupreisindex Jahresdurchschnitt 2010 (2021 = 100)</t>
        </is>
      </c>
      <c r="B8" s="5" t="n">
        <v>70.8</v>
      </c>
      <c r="C8" s="2" t="inlineStr">
        <is>
          <t>Wohngebäude 70,8 · Bürogebäude 70,2 · gewerbl. Betriebsgebäude 70,0</t>
        </is>
      </c>
    </row>
    <row r="9">
      <c r="A9" s="4" t="inlineStr">
        <is>
          <t>Brutto-Grundfläche BGF m² (DIN 277)</t>
        </is>
      </c>
      <c r="B9" s="5" t="n">
        <v>180</v>
      </c>
      <c r="C9" s="2" t="inlineStr"/>
    </row>
    <row r="10">
      <c r="A10" s="4" t="inlineStr">
        <is>
          <t>Regionalfaktor (§ 36 Abs. 3)</t>
        </is>
      </c>
      <c r="B10" s="5" t="n">
        <v>1</v>
      </c>
      <c r="C10" s="2" t="inlineStr">
        <is>
          <t>Festlegung des Gutachterausschusses</t>
        </is>
      </c>
    </row>
    <row r="11">
      <c r="A11" s="4" t="inlineStr">
        <is>
          <t>Gesamtnutzungsdauer GND Jahre (Anlage 1)</t>
        </is>
      </c>
      <c r="B11" s="5" t="n">
        <v>80</v>
      </c>
      <c r="C11" s="2" t="inlineStr"/>
    </row>
    <row r="12">
      <c r="A12" s="4" t="inlineStr">
        <is>
          <t>Restnutzungsdauer RND Jahre (§ 4 Abs. 3, Anlage 2)</t>
        </is>
      </c>
      <c r="B12" s="5" t="n">
        <v>40</v>
      </c>
      <c r="C12" s="2" t="inlineStr">
        <is>
          <t>Blatt „RND-Modell“</t>
        </is>
      </c>
    </row>
    <row r="14" ht="30" customHeight="1">
      <c r="A14" s="3" t="inlineStr">
        <is>
          <t>Ergebnis</t>
        </is>
      </c>
      <c r="B14" s="3" t="inlineStr">
        <is>
          <t>Wert</t>
        </is>
      </c>
      <c r="C14" s="3" t="inlineStr">
        <is>
          <t>Rechenweg</t>
        </is>
      </c>
    </row>
    <row r="15">
      <c r="A15" s="6" t="inlineStr">
        <is>
          <t>Anpassungsfaktor Baupreisindex</t>
        </is>
      </c>
      <c r="B15" s="7">
        <f>B7/B8</f>
        <v/>
      </c>
      <c r="C15" s="2" t="inlineStr">
        <is>
          <t>Index Stichtag / Index Ø 2010 (§ 36 Abs. 2 S. 4)</t>
        </is>
      </c>
    </row>
    <row r="16">
      <c r="A16" s="6" t="inlineStr">
        <is>
          <t>NHK zum Stichtag €/m² BGF</t>
        </is>
      </c>
      <c r="B16" s="8">
        <f>B5*B6*B15</f>
        <v/>
      </c>
      <c r="C16" s="2" t="inlineStr">
        <is>
          <t>NHK 2010 × Korrekturfaktor × Anpassungsfaktor</t>
        </is>
      </c>
    </row>
    <row r="17">
      <c r="A17" s="6" t="inlineStr">
        <is>
          <t>Durchschnittliche Herstellungskosten €</t>
        </is>
      </c>
      <c r="B17" s="8">
        <f>B16*B9</f>
        <v/>
      </c>
      <c r="C17" s="2" t="inlineStr">
        <is>
          <t>× BGF (§ 36 Abs. 2)</t>
        </is>
      </c>
    </row>
    <row r="18">
      <c r="A18" s="6" t="inlineStr">
        <is>
          <t>× Regionalfaktor €</t>
        </is>
      </c>
      <c r="B18" s="8">
        <f>B17*B10</f>
        <v/>
      </c>
      <c r="C18" s="2" t="inlineStr">
        <is>
          <t>§ 36 Abs. 3</t>
        </is>
      </c>
    </row>
    <row r="19">
      <c r="A19" s="6" t="inlineStr">
        <is>
          <t>Alterswertminderungsfaktor</t>
        </is>
      </c>
      <c r="B19" s="7">
        <f>MIN(1,B12/B11)</f>
        <v/>
      </c>
      <c r="C19" s="2" t="inlineStr">
        <is>
          <t>RND / GND (§ 38)</t>
        </is>
      </c>
    </row>
    <row r="20">
      <c r="A20" s="6" t="inlineStr">
        <is>
          <t>Vorläufiger Sachwert der baulichen Anlagen €</t>
        </is>
      </c>
      <c r="B20" s="8">
        <f>B18*B19</f>
        <v/>
      </c>
      <c r="C20" s="2" t="inlineStr">
        <is>
          <t>§ 36 Abs. 1 – ohne Außenanlagen (§ 37) und Bodenwert (§ 40)</t>
        </is>
      </c>
    </row>
    <row r="22">
      <c r="A22" s="2" t="inlineStr">
        <is>
          <t>Statistisches Bundesamt, Preisindizes für die Bauwirtschaft (61261), Neubau konventionelle Bauart einschl. USt., 2021 = 100</t>
        </is>
      </c>
    </row>
    <row r="23">
      <c r="A23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3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50" customWidth="1" min="3" max="3"/>
    <col width="16" customWidth="1" min="4" max="4"/>
    <col width="16" customWidth="1" min="5" max="5"/>
  </cols>
  <sheetData>
    <row r="1">
      <c r="A1" s="1" t="inlineStr">
        <is>
          <t>Restnutzungsdauer bei Modernisierung – Anlage 2 ImmoWertV</t>
        </is>
      </c>
    </row>
    <row r="2">
      <c r="A2" s="2" t="inlineStr">
        <is>
          <t>RND = a · Alter²/GND − b · Alter + c · GND ab dem relativen Alter der Tabelle 3, sonst GND − Alter; Kernsanierung bis 90 % der GND (sachverständig)</t>
        </is>
      </c>
    </row>
    <row r="4" ht="30" customHeight="1">
      <c r="A4" s="3" t="inlineStr">
        <is>
          <t>Eingabe</t>
        </is>
      </c>
      <c r="B4" s="3" t="inlineStr">
        <is>
          <t>Wert</t>
        </is>
      </c>
      <c r="C4" s="3" t="inlineStr">
        <is>
          <t>Hinweis</t>
        </is>
      </c>
    </row>
    <row r="5">
      <c r="A5" s="4" t="inlineStr">
        <is>
          <t>Gesamtnutzungsdauer GND (Anlage 1)</t>
        </is>
      </c>
      <c r="B5" s="5" t="n">
        <v>80</v>
      </c>
      <c r="C5" s="2" t="inlineStr"/>
    </row>
    <row r="6">
      <c r="A6" s="4" t="inlineStr">
        <is>
          <t>Baujahr</t>
        </is>
      </c>
      <c r="B6" s="5" t="n">
        <v>1975</v>
      </c>
      <c r="C6" s="2" t="inlineStr"/>
    </row>
    <row r="7">
      <c r="A7" s="4" t="inlineStr">
        <is>
          <t>Stichtag (Jahr)</t>
        </is>
      </c>
      <c r="B7" s="5" t="n">
        <v>2026</v>
      </c>
      <c r="C7" s="2" t="inlineStr">
        <is>
          <t>§ 4 Abs. 1: Alter = Stichtagsjahr − Baujahr</t>
        </is>
      </c>
    </row>
    <row r="8">
      <c r="A8" s="4" t="inlineStr">
        <is>
          <t>Modernisierungspunkte (0–20)</t>
        </is>
      </c>
      <c r="B8" s="5" t="n">
        <v>8</v>
      </c>
      <c r="C8" s="2" t="inlineStr">
        <is>
          <t>Tabelle 1 oder Tabelle 2 der Anlage 2</t>
        </is>
      </c>
    </row>
    <row r="10" ht="30" customHeight="1">
      <c r="A10" s="3" t="inlineStr">
        <is>
          <t>Ergebnis</t>
        </is>
      </c>
      <c r="B10" s="3" t="inlineStr">
        <is>
          <t>Wert</t>
        </is>
      </c>
      <c r="C10" s="3" t="inlineStr">
        <is>
          <t>Rechenweg</t>
        </is>
      </c>
    </row>
    <row r="11">
      <c r="A11" s="6" t="inlineStr">
        <is>
          <t>Alter am Stichtag</t>
        </is>
      </c>
      <c r="B11" s="9">
        <f>MAX(0,B7-B6)</f>
        <v/>
      </c>
      <c r="C11" s="2" t="inlineStr">
        <is>
          <t>§ 4 Abs. 1</t>
        </is>
      </c>
    </row>
    <row r="12">
      <c r="A12" s="6" t="inlineStr">
        <is>
          <t>Relatives Alter</t>
        </is>
      </c>
      <c r="B12" s="10">
        <f>B11/B5</f>
        <v/>
      </c>
      <c r="C12" s="2" t="inlineStr">
        <is>
          <t>Alter / GND</t>
        </is>
      </c>
    </row>
    <row r="13">
      <c r="A13" s="6" t="inlineStr">
        <is>
          <t>a</t>
        </is>
      </c>
      <c r="B13" s="7">
        <f>VLOOKUP(B8,$A$20:$E$40,2,FALSE)</f>
        <v/>
      </c>
      <c r="C13" s="2" t="inlineStr">
        <is>
          <t>Tabelle 3</t>
        </is>
      </c>
    </row>
    <row r="14">
      <c r="A14" s="6" t="inlineStr">
        <is>
          <t>b</t>
        </is>
      </c>
      <c r="B14" s="7">
        <f>VLOOKUP(B8,$A$20:$E$40,3,FALSE)</f>
        <v/>
      </c>
      <c r="C14" s="2" t="inlineStr">
        <is>
          <t>Tabelle 3</t>
        </is>
      </c>
    </row>
    <row r="15">
      <c r="A15" s="6" t="inlineStr">
        <is>
          <t>c</t>
        </is>
      </c>
      <c r="B15" s="7">
        <f>VLOOKUP(B8,$A$20:$E$40,4,FALSE)</f>
        <v/>
      </c>
      <c r="C15" s="2" t="inlineStr">
        <is>
          <t>Tabelle 3</t>
        </is>
      </c>
    </row>
    <row r="16">
      <c r="A16" s="6" t="inlineStr">
        <is>
          <t>ab relativem Alter</t>
        </is>
      </c>
      <c r="B16" s="11">
        <f>VLOOKUP(B8,$A$20:$E$40,5,FALSE)</f>
        <v/>
      </c>
      <c r="C16" s="2" t="inlineStr">
        <is>
          <t>Tabelle 3</t>
        </is>
      </c>
    </row>
    <row r="17">
      <c r="A17" s="6" t="inlineStr">
        <is>
          <t>Restnutzungsdauer (Modell) Jahre</t>
        </is>
      </c>
      <c r="B17" s="12">
        <f>IF(B12&lt;B16,B5-B11,MAX(0,B13*B11^2/B5-B14*B11+B15*B5))</f>
        <v/>
      </c>
      <c r="C17" s="2" t="inlineStr">
        <is>
          <t>Anlage 2 Nr. II.2</t>
        </is>
      </c>
    </row>
    <row r="19" ht="30" customHeight="1">
      <c r="A19" s="3" t="inlineStr">
        <is>
          <t>Modernisierungspunkte</t>
        </is>
      </c>
      <c r="B19" s="3" t="inlineStr">
        <is>
          <t>a</t>
        </is>
      </c>
      <c r="C19" s="3" t="inlineStr">
        <is>
          <t>b</t>
        </is>
      </c>
      <c r="D19" s="3" t="inlineStr">
        <is>
          <t>c</t>
        </is>
      </c>
      <c r="E19" s="3" t="inlineStr">
        <is>
          <t>ab relativem Alter</t>
        </is>
      </c>
    </row>
    <row r="20">
      <c r="A20" s="13" t="n">
        <v>0</v>
      </c>
      <c r="B20" s="14" t="n">
        <v>1.25</v>
      </c>
      <c r="C20" s="14" t="n">
        <v>2.625</v>
      </c>
      <c r="D20" s="14" t="n">
        <v>1.525</v>
      </c>
      <c r="E20" s="15" t="n">
        <v>0.6</v>
      </c>
    </row>
    <row r="21">
      <c r="A21" s="13" t="n">
        <v>1</v>
      </c>
      <c r="B21" s="14" t="n">
        <v>1.25</v>
      </c>
      <c r="C21" s="14" t="n">
        <v>2.625</v>
      </c>
      <c r="D21" s="14" t="n">
        <v>1.525</v>
      </c>
      <c r="E21" s="15" t="n">
        <v>0.6</v>
      </c>
    </row>
    <row r="22">
      <c r="A22" s="13" t="n">
        <v>2</v>
      </c>
      <c r="B22" s="14" t="n">
        <v>1.0767</v>
      </c>
      <c r="C22" s="14" t="n">
        <v>2.2757</v>
      </c>
      <c r="D22" s="14" t="n">
        <v>1.3878</v>
      </c>
      <c r="E22" s="15" t="n">
        <v>0.55</v>
      </c>
    </row>
    <row r="23">
      <c r="A23" s="13" t="n">
        <v>3</v>
      </c>
      <c r="B23" s="14" t="n">
        <v>0.9033</v>
      </c>
      <c r="C23" s="14" t="n">
        <v>1.9263</v>
      </c>
      <c r="D23" s="14" t="n">
        <v>1.2505</v>
      </c>
      <c r="E23" s="15" t="n">
        <v>0.55</v>
      </c>
    </row>
    <row r="24">
      <c r="A24" s="13" t="n">
        <v>4</v>
      </c>
      <c r="B24" s="14" t="n">
        <v>0.73</v>
      </c>
      <c r="C24" s="14" t="n">
        <v>1.577</v>
      </c>
      <c r="D24" s="14" t="n">
        <v>1.1133</v>
      </c>
      <c r="E24" s="15" t="n">
        <v>0.4</v>
      </c>
    </row>
    <row r="25">
      <c r="A25" s="13" t="n">
        <v>5</v>
      </c>
      <c r="B25" s="14" t="n">
        <v>0.6725</v>
      </c>
      <c r="C25" s="14" t="n">
        <v>1.4578</v>
      </c>
      <c r="D25" s="14" t="n">
        <v>1.085</v>
      </c>
      <c r="E25" s="15" t="n">
        <v>0.35</v>
      </c>
    </row>
    <row r="26">
      <c r="A26" s="13" t="n">
        <v>6</v>
      </c>
      <c r="B26" s="14" t="n">
        <v>0.615</v>
      </c>
      <c r="C26" s="14" t="n">
        <v>1.3385</v>
      </c>
      <c r="D26" s="14" t="n">
        <v>1.0567</v>
      </c>
      <c r="E26" s="15" t="n">
        <v>0.3</v>
      </c>
    </row>
    <row r="27">
      <c r="A27" s="13" t="n">
        <v>7</v>
      </c>
      <c r="B27" s="14" t="n">
        <v>0.5575</v>
      </c>
      <c r="C27" s="14" t="n">
        <v>1.2193</v>
      </c>
      <c r="D27" s="14" t="n">
        <v>1.0283</v>
      </c>
      <c r="E27" s="15" t="n">
        <v>0.25</v>
      </c>
    </row>
    <row r="28">
      <c r="A28" s="13" t="n">
        <v>8</v>
      </c>
      <c r="B28" s="14" t="n">
        <v>0.5</v>
      </c>
      <c r="C28" s="14" t="n">
        <v>1.1</v>
      </c>
      <c r="D28" s="14" t="n">
        <v>1</v>
      </c>
      <c r="E28" s="15" t="n">
        <v>0.2</v>
      </c>
    </row>
    <row r="29">
      <c r="A29" s="13" t="n">
        <v>9</v>
      </c>
      <c r="B29" s="14" t="n">
        <v>0.466</v>
      </c>
      <c r="C29" s="14" t="n">
        <v>1.027</v>
      </c>
      <c r="D29" s="14" t="n">
        <v>0.9906</v>
      </c>
      <c r="E29" s="15" t="n">
        <v>0.19</v>
      </c>
    </row>
    <row r="30">
      <c r="A30" s="13" t="n">
        <v>10</v>
      </c>
      <c r="B30" s="14" t="n">
        <v>0.432</v>
      </c>
      <c r="C30" s="14" t="n">
        <v>0.954</v>
      </c>
      <c r="D30" s="14" t="n">
        <v>0.9811</v>
      </c>
      <c r="E30" s="15" t="n">
        <v>0.18</v>
      </c>
    </row>
    <row r="31">
      <c r="A31" s="13" t="n">
        <v>11</v>
      </c>
      <c r="B31" s="14" t="n">
        <v>0.398</v>
      </c>
      <c r="C31" s="14" t="n">
        <v>0.881</v>
      </c>
      <c r="D31" s="14" t="n">
        <v>0.9717</v>
      </c>
      <c r="E31" s="15" t="n">
        <v>0.17</v>
      </c>
    </row>
    <row r="32">
      <c r="A32" s="13" t="n">
        <v>12</v>
      </c>
      <c r="B32" s="14" t="n">
        <v>0.364</v>
      </c>
      <c r="C32" s="14" t="n">
        <v>0.8080000000000001</v>
      </c>
      <c r="D32" s="14" t="n">
        <v>0.9622000000000001</v>
      </c>
      <c r="E32" s="15" t="n">
        <v>0.16</v>
      </c>
    </row>
    <row r="33">
      <c r="A33" s="13" t="n">
        <v>13</v>
      </c>
      <c r="B33" s="14" t="n">
        <v>0.33</v>
      </c>
      <c r="C33" s="14" t="n">
        <v>0.735</v>
      </c>
      <c r="D33" s="14" t="n">
        <v>0.9528</v>
      </c>
      <c r="E33" s="15" t="n">
        <v>0.15</v>
      </c>
    </row>
    <row r="34">
      <c r="A34" s="13" t="n">
        <v>14</v>
      </c>
      <c r="B34" s="14" t="n">
        <v>0.304</v>
      </c>
      <c r="C34" s="14" t="n">
        <v>0.676</v>
      </c>
      <c r="D34" s="14" t="n">
        <v>0.9506</v>
      </c>
      <c r="E34" s="15" t="n">
        <v>0.14</v>
      </c>
    </row>
    <row r="35">
      <c r="A35" s="13" t="n">
        <v>15</v>
      </c>
      <c r="B35" s="14" t="n">
        <v>0.278</v>
      </c>
      <c r="C35" s="14" t="n">
        <v>0.617</v>
      </c>
      <c r="D35" s="14" t="n">
        <v>0.9485</v>
      </c>
      <c r="E35" s="15" t="n">
        <v>0.13</v>
      </c>
    </row>
    <row r="36">
      <c r="A36" s="13" t="n">
        <v>16</v>
      </c>
      <c r="B36" s="14" t="n">
        <v>0.252</v>
      </c>
      <c r="C36" s="14" t="n">
        <v>0.5580000000000001</v>
      </c>
      <c r="D36" s="14" t="n">
        <v>0.9463</v>
      </c>
      <c r="E36" s="15" t="n">
        <v>0.12</v>
      </c>
    </row>
    <row r="37">
      <c r="A37" s="13" t="n">
        <v>17</v>
      </c>
      <c r="B37" s="14" t="n">
        <v>0.226</v>
      </c>
      <c r="C37" s="14" t="n">
        <v>0.499</v>
      </c>
      <c r="D37" s="14" t="n">
        <v>0.9442</v>
      </c>
      <c r="E37" s="15" t="n">
        <v>0.11</v>
      </c>
    </row>
    <row r="38">
      <c r="A38" s="13" t="n">
        <v>18</v>
      </c>
      <c r="B38" s="14" t="n">
        <v>0.2</v>
      </c>
      <c r="C38" s="14" t="n">
        <v>0.44</v>
      </c>
      <c r="D38" s="14" t="n">
        <v>0.9419999999999999</v>
      </c>
      <c r="E38" s="15" t="n">
        <v>0.1</v>
      </c>
    </row>
    <row r="39">
      <c r="A39" s="13" t="n">
        <v>19</v>
      </c>
      <c r="B39" s="14" t="n">
        <v>0.2</v>
      </c>
      <c r="C39" s="14" t="n">
        <v>0.44</v>
      </c>
      <c r="D39" s="14" t="n">
        <v>0.9419999999999999</v>
      </c>
      <c r="E39" s="15" t="n">
        <v>0.1</v>
      </c>
    </row>
    <row r="40">
      <c r="A40" s="13" t="n">
        <v>20</v>
      </c>
      <c r="B40" s="14" t="n">
        <v>0.2</v>
      </c>
      <c r="C40" s="14" t="n">
        <v>0.44</v>
      </c>
      <c r="D40" s="14" t="n">
        <v>0.9419999999999999</v>
      </c>
      <c r="E40" s="15" t="n">
        <v>0.1</v>
      </c>
    </row>
    <row r="42">
      <c r="A42" s="2" t="inlineStr">
        <is>
          <t>Die Verwendung des Modells ersetzt nicht die sachverständige Würdigung des Einzelfalls (Anlage 2 Satz 2).</t>
        </is>
      </c>
    </row>
    <row r="43">
      <c r="A43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54" customWidth="1" min="3" max="3"/>
  </cols>
  <sheetData>
    <row r="1">
      <c r="A1" s="1" t="inlineStr">
        <is>
          <t>Bewirtschaftungskosten – Anlage 3 ImmoWertV</t>
        </is>
      </c>
    </row>
    <row r="2">
      <c r="A2" s="2" t="inlineStr">
        <is>
          <t>Wohnnutzung: Verwaltung je Wohnung/ETW/Garage, Instandhaltung je m² WF und Garage, Mietausfallwagnis 2 %; Fortschreibung mit dem VPI Oktober des Vorjahres gegenüber Oktober 2001</t>
        </is>
      </c>
    </row>
    <row r="4" ht="30" customHeight="1">
      <c r="A4" s="3" t="inlineStr">
        <is>
          <t>Eingabe</t>
        </is>
      </c>
      <c r="B4" s="3" t="inlineStr">
        <is>
          <t>Wert</t>
        </is>
      </c>
      <c r="C4" s="3" t="inlineStr">
        <is>
          <t>Hinweis</t>
        </is>
      </c>
    </row>
    <row r="5">
      <c r="A5" s="4" t="inlineStr">
        <is>
          <t>Wertermittlungsstichtag (Jahr)</t>
        </is>
      </c>
      <c r="B5" s="5" t="n">
        <v>2026</v>
      </c>
      <c r="C5" s="2" t="inlineStr">
        <is>
          <t>verfügbar: 2021–2026 (VPI-Tabelle unten)</t>
        </is>
      </c>
    </row>
    <row r="6">
      <c r="A6" s="4" t="inlineStr">
        <is>
          <t>Anzahl Wohnungen (bzw. Gebäude bei EFH/ZFH)</t>
        </is>
      </c>
      <c r="B6" s="5" t="n">
        <v>6</v>
      </c>
      <c r="C6" s="2" t="inlineStr"/>
    </row>
    <row r="7">
      <c r="A7" s="4" t="inlineStr">
        <is>
          <t>Anzahl Eigentumswohnungen</t>
        </is>
      </c>
      <c r="B7" s="5" t="n">
        <v>0</v>
      </c>
      <c r="C7" s="2" t="inlineStr"/>
    </row>
    <row r="8">
      <c r="A8" s="4" t="inlineStr">
        <is>
          <t>Anzahl Garagen/Stellplätze</t>
        </is>
      </c>
      <c r="B8" s="5" t="n">
        <v>4</v>
      </c>
      <c r="C8" s="2" t="inlineStr"/>
    </row>
    <row r="9">
      <c r="A9" s="4" t="inlineStr">
        <is>
          <t>Wohnfläche m²</t>
        </is>
      </c>
      <c r="B9" s="5" t="n">
        <v>420</v>
      </c>
      <c r="C9" s="2" t="inlineStr"/>
    </row>
    <row r="10">
      <c r="A10" s="4" t="inlineStr">
        <is>
          <t>Rohertrag p. a. € (marktüblich erzielbar, § 31 Abs. 2)</t>
        </is>
      </c>
      <c r="B10" s="5" t="n">
        <v>78000</v>
      </c>
      <c r="C10" s="2" t="inlineStr"/>
    </row>
    <row r="12" ht="30" customHeight="1">
      <c r="A12" s="3" t="inlineStr">
        <is>
          <t>Ergebnis</t>
        </is>
      </c>
      <c r="B12" s="3" t="inlineStr">
        <is>
          <t>Wert</t>
        </is>
      </c>
      <c r="C12" s="3" t="inlineStr">
        <is>
          <t>Rechenweg</t>
        </is>
      </c>
    </row>
    <row r="13">
      <c r="A13" s="6" t="inlineStr">
        <is>
          <t>VPI Oktober Vorjahr (2020 = 100)</t>
        </is>
      </c>
      <c r="B13" s="12">
        <f>VLOOKUP(B5-1,$A$27:$B$66,2,FALSE)</f>
        <v/>
      </c>
      <c r="C13" s="2" t="inlineStr">
        <is>
          <t>Tabelle unten</t>
        </is>
      </c>
    </row>
    <row r="14">
      <c r="A14" s="6" t="inlineStr">
        <is>
          <t>Anpassungsfaktor</t>
        </is>
      </c>
      <c r="B14" s="7">
        <f>B13/77.1</f>
        <v/>
      </c>
      <c r="C14" s="2" t="inlineStr">
        <is>
          <t>VPI Okt. Vorjahr / VPI Okt. 2001 (77,1)</t>
        </is>
      </c>
    </row>
    <row r="15">
      <c r="A15" s="6" t="inlineStr">
        <is>
          <t>Verwaltungskosten je Wohnung €/a</t>
        </is>
      </c>
      <c r="B15" s="8">
        <f>ROUND(230*B14,0)</f>
        <v/>
      </c>
      <c r="C15" s="2" t="inlineStr">
        <is>
          <t>Basiswert 230 € (Nr. III)</t>
        </is>
      </c>
    </row>
    <row r="16">
      <c r="A16" s="6" t="inlineStr">
        <is>
          <t>Verwaltungskosten je Eigentumswohnung €/a</t>
        </is>
      </c>
      <c r="B16" s="8">
        <f>ROUND(275*B14,0)</f>
        <v/>
      </c>
      <c r="C16" s="2" t="inlineStr">
        <is>
          <t>Basiswert 275 €</t>
        </is>
      </c>
    </row>
    <row r="17">
      <c r="A17" s="6" t="inlineStr">
        <is>
          <t>Verwaltungskosten je Garage €/a</t>
        </is>
      </c>
      <c r="B17" s="8">
        <f>ROUND(30*B14,0)</f>
        <v/>
      </c>
      <c r="C17" s="2" t="inlineStr">
        <is>
          <t>Basiswert 30 €</t>
        </is>
      </c>
    </row>
    <row r="18">
      <c r="A18" s="6" t="inlineStr">
        <is>
          <t>Instandhaltung je m² Wohnfläche €/a</t>
        </is>
      </c>
      <c r="B18" s="16">
        <f>ROUND(9*B14,1)</f>
        <v/>
      </c>
      <c r="C18" s="2" t="inlineStr">
        <is>
          <t>Basiswert 9,00 €</t>
        </is>
      </c>
    </row>
    <row r="19">
      <c r="A19" s="6" t="inlineStr">
        <is>
          <t>Instandhaltung je Garage €/a</t>
        </is>
      </c>
      <c r="B19" s="8">
        <f>ROUND(68*B14,0)</f>
        <v/>
      </c>
      <c r="C19" s="2" t="inlineStr">
        <is>
          <t>Basiswert 68 €</t>
        </is>
      </c>
    </row>
    <row r="20">
      <c r="A20" s="6" t="inlineStr">
        <is>
          <t>Verwaltungskosten gesamt €/a</t>
        </is>
      </c>
      <c r="B20" s="8">
        <f>B6*B15+B7*B16+B8*B17</f>
        <v/>
      </c>
      <c r="C20" s="2" t="inlineStr"/>
    </row>
    <row r="21">
      <c r="A21" s="6" t="inlineStr">
        <is>
          <t>Instandhaltungskosten gesamt €/a</t>
        </is>
      </c>
      <c r="B21" s="8">
        <f>B9*B18+B8*B19</f>
        <v/>
      </c>
      <c r="C21" s="2" t="inlineStr"/>
    </row>
    <row r="22">
      <c r="A22" s="6" t="inlineStr">
        <is>
          <t>Mietausfallwagnis 2 % €/a</t>
        </is>
      </c>
      <c r="B22" s="8">
        <f>B10*0.02</f>
        <v/>
      </c>
      <c r="C22" s="2" t="inlineStr">
        <is>
          <t>Nr. I.3</t>
        </is>
      </c>
    </row>
    <row r="23">
      <c r="A23" s="6" t="inlineStr">
        <is>
          <t>Bewirtschaftungskosten gesamt €/a</t>
        </is>
      </c>
      <c r="B23" s="8">
        <f>B20+B21+B22</f>
        <v/>
      </c>
      <c r="C23" s="2" t="inlineStr">
        <is>
          <t>ohne nicht umlagefähige Betriebskosten (§ 32 Abs. 1 Nr. 4)</t>
        </is>
      </c>
    </row>
    <row r="24">
      <c r="A24" s="6" t="inlineStr">
        <is>
          <t>in % des Rohertrags</t>
        </is>
      </c>
      <c r="B24" s="10">
        <f>IF(B10&gt;0,B23/B10,0)</f>
        <v/>
      </c>
      <c r="C24" s="2" t="inlineStr"/>
    </row>
    <row r="25">
      <c r="A25" s="6" t="inlineStr">
        <is>
          <t>Reinertrag €/a</t>
        </is>
      </c>
      <c r="B25" s="8">
        <f>B10-B23</f>
        <v/>
      </c>
      <c r="C25" s="2" t="inlineStr">
        <is>
          <t>§ 31 Abs. 1</t>
        </is>
      </c>
    </row>
    <row r="26" ht="30" customHeight="1">
      <c r="A26" s="3" t="inlineStr">
        <is>
          <t>Jahr (Oktoberwert)</t>
        </is>
      </c>
      <c r="B26" s="3" t="inlineStr">
        <is>
          <t>VPI 2020 = 100</t>
        </is>
      </c>
    </row>
    <row r="27">
      <c r="A27" s="13" t="n">
        <v>2001</v>
      </c>
      <c r="B27" s="17" t="n">
        <v>77.09999999999999</v>
      </c>
    </row>
    <row r="28">
      <c r="A28" s="13" t="n">
        <v>2002</v>
      </c>
      <c r="B28" s="17" t="n">
        <v>78.09999999999999</v>
      </c>
    </row>
    <row r="29">
      <c r="A29" s="13" t="n">
        <v>2003</v>
      </c>
      <c r="B29" s="17" t="n">
        <v>79</v>
      </c>
    </row>
    <row r="30">
      <c r="A30" s="13" t="n">
        <v>2004</v>
      </c>
      <c r="B30" s="17" t="n">
        <v>80.40000000000001</v>
      </c>
    </row>
    <row r="31">
      <c r="A31" s="13" t="n">
        <v>2005</v>
      </c>
      <c r="B31" s="17" t="n">
        <v>81.90000000000001</v>
      </c>
    </row>
    <row r="32">
      <c r="A32" s="13" t="n">
        <v>2006</v>
      </c>
      <c r="B32" s="17" t="n">
        <v>82.8</v>
      </c>
    </row>
    <row r="33">
      <c r="A33" s="13" t="n">
        <v>2007</v>
      </c>
      <c r="B33" s="17" t="n">
        <v>85.09999999999999</v>
      </c>
    </row>
    <row r="34">
      <c r="A34" s="13" t="n">
        <v>2008</v>
      </c>
      <c r="B34" s="17" t="n">
        <v>87.2</v>
      </c>
    </row>
    <row r="35">
      <c r="A35" s="13" t="n">
        <v>2009</v>
      </c>
      <c r="B35" s="17" t="n">
        <v>87.2</v>
      </c>
    </row>
    <row r="36">
      <c r="A36" s="13" t="n">
        <v>2010</v>
      </c>
      <c r="B36" s="17" t="n">
        <v>88.3</v>
      </c>
    </row>
    <row r="37">
      <c r="A37" s="13" t="n">
        <v>2011</v>
      </c>
      <c r="B37" s="17" t="n">
        <v>90.40000000000001</v>
      </c>
    </row>
    <row r="38">
      <c r="A38" s="13" t="n">
        <v>2012</v>
      </c>
      <c r="B38" s="17" t="n">
        <v>92.2</v>
      </c>
    </row>
    <row r="39">
      <c r="A39" s="13" t="n">
        <v>2013</v>
      </c>
      <c r="B39" s="17" t="n">
        <v>93.3</v>
      </c>
    </row>
    <row r="40">
      <c r="A40" s="13" t="n">
        <v>2014</v>
      </c>
      <c r="B40" s="17" t="n">
        <v>94.09999999999999</v>
      </c>
    </row>
    <row r="41">
      <c r="A41" s="13" t="n">
        <v>2015</v>
      </c>
      <c r="B41" s="17" t="n">
        <v>94.90000000000001</v>
      </c>
    </row>
    <row r="42">
      <c r="A42" s="13" t="n">
        <v>2016</v>
      </c>
      <c r="B42" s="17" t="n">
        <v>95.59999999999999</v>
      </c>
    </row>
    <row r="43">
      <c r="A43" s="13" t="n">
        <v>2017</v>
      </c>
      <c r="B43" s="17" t="n">
        <v>96.90000000000001</v>
      </c>
    </row>
    <row r="44">
      <c r="A44" s="13" t="n">
        <v>2018</v>
      </c>
      <c r="B44" s="17" t="n">
        <v>99.09999999999999</v>
      </c>
    </row>
    <row r="45">
      <c r="A45" s="13" t="n">
        <v>2019</v>
      </c>
      <c r="B45" s="17" t="n">
        <v>100.2</v>
      </c>
    </row>
    <row r="46">
      <c r="A46" s="13" t="n">
        <v>2020</v>
      </c>
      <c r="B46" s="17" t="n">
        <v>99.90000000000001</v>
      </c>
    </row>
    <row r="47">
      <c r="A47" s="13" t="n">
        <v>2021</v>
      </c>
      <c r="B47" s="17" t="n">
        <v>104.3</v>
      </c>
    </row>
    <row r="48">
      <c r="A48" s="13" t="n">
        <v>2022</v>
      </c>
      <c r="B48" s="17" t="n">
        <v>113.5</v>
      </c>
    </row>
    <row r="49">
      <c r="A49" s="13" t="n">
        <v>2023</v>
      </c>
      <c r="B49" s="17" t="n">
        <v>117.8</v>
      </c>
    </row>
    <row r="50">
      <c r="A50" s="13" t="n">
        <v>2024</v>
      </c>
      <c r="B50" s="17" t="n">
        <v>120.2</v>
      </c>
    </row>
    <row r="51">
      <c r="A51" s="13" t="n">
        <v>2025</v>
      </c>
      <c r="B51" s="17" t="n">
        <v>123</v>
      </c>
    </row>
    <row r="53">
      <c r="A53" s="2" t="inlineStr">
        <is>
          <t>Statistisches Bundesamt, Verbraucherpreisindex Deutschland (61111), 2020 = 100, über Deutsche Bundesbank (BBDP1.M.DE.N.VPI.C.A00000.I20.A)</t>
        </is>
      </c>
    </row>
    <row r="54">
      <c r="A54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5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inlineStr">
        <is>
          <t>Barwertfaktoren – § 34 ImmoWertV</t>
        </is>
      </c>
    </row>
    <row r="2">
      <c r="A2" s="2" t="inlineStr">
        <is>
          <t>Kapitalisierungsfaktor = (q^n − 1) / (q^n · (q − 1)), Abzinsungsfaktor = 1 / q^n, q = 1 + LZ/100, n = Restnutzungsdauer</t>
        </is>
      </c>
    </row>
    <row r="4" ht="30" customHeight="1">
      <c r="A4" s="3" t="inlineStr">
        <is>
          <t>Eingabe</t>
        </is>
      </c>
      <c r="B4" s="3" t="inlineStr">
        <is>
          <t>Wert</t>
        </is>
      </c>
      <c r="C4" s="3" t="inlineStr">
        <is>
          <t>Hinweis</t>
        </is>
      </c>
    </row>
    <row r="5">
      <c r="A5" s="4" t="inlineStr">
        <is>
          <t>Liegenschaftszinssatz % (§ 21 Abs. 2, § 33)</t>
        </is>
      </c>
      <c r="B5" s="5" t="n">
        <v>3</v>
      </c>
      <c r="C5" s="2" t="inlineStr"/>
    </row>
    <row r="6">
      <c r="A6" s="4" t="inlineStr">
        <is>
          <t>Restnutzungsdauer Jahre</t>
        </is>
      </c>
      <c r="B6" s="5" t="n">
        <v>40</v>
      </c>
      <c r="C6" s="2" t="inlineStr"/>
    </row>
    <row r="7">
      <c r="A7" s="4" t="inlineStr">
        <is>
          <t>Reinertrag p. a. € (§ 31)</t>
        </is>
      </c>
      <c r="B7" s="5" t="n">
        <v>60000</v>
      </c>
      <c r="C7" s="2" t="inlineStr"/>
    </row>
    <row r="8">
      <c r="A8" s="4" t="inlineStr">
        <is>
          <t>Bodenwert € (§ 40)</t>
        </is>
      </c>
      <c r="B8" s="5" t="n">
        <v>600000</v>
      </c>
      <c r="C8" s="2" t="inlineStr"/>
    </row>
    <row r="10" ht="30" customHeight="1">
      <c r="A10" s="3" t="inlineStr">
        <is>
          <t>Ergebnis</t>
        </is>
      </c>
      <c r="B10" s="3" t="inlineStr">
        <is>
          <t>Wert</t>
        </is>
      </c>
      <c r="C10" s="3" t="inlineStr">
        <is>
          <t>Rechenweg</t>
        </is>
      </c>
    </row>
    <row r="11">
      <c r="A11" s="6" t="inlineStr">
        <is>
          <t>Kapitalisierungsfaktor</t>
        </is>
      </c>
      <c r="B11" s="7">
        <f>((1+B5/100)^B6-1)/((1+B5/100)^B6*(B5/100))</f>
        <v/>
      </c>
      <c r="C11" s="2" t="inlineStr">
        <is>
          <t>§ 34 Abs. 2</t>
        </is>
      </c>
    </row>
    <row r="12">
      <c r="A12" s="6" t="inlineStr">
        <is>
          <t>Abzinsungsfaktor</t>
        </is>
      </c>
      <c r="B12" s="7">
        <f>(1+B5/100)^-B6</f>
        <v/>
      </c>
      <c r="C12" s="2" t="inlineStr">
        <is>
          <t>§ 34 Abs. 3</t>
        </is>
      </c>
    </row>
    <row r="13">
      <c r="A13" s="6" t="inlineStr">
        <is>
          <t>Bodenwertverzinsung €</t>
        </is>
      </c>
      <c r="B13" s="8">
        <f>B8*B5/100</f>
        <v/>
      </c>
      <c r="C13" s="2" t="inlineStr">
        <is>
          <t>§ 28 Abs. 2</t>
        </is>
      </c>
    </row>
    <row r="14">
      <c r="A14" s="6" t="inlineStr">
        <is>
          <t>Gebäudeertragswert €</t>
        </is>
      </c>
      <c r="B14" s="8">
        <f>(B7-B13)*B11</f>
        <v/>
      </c>
      <c r="C14" s="2" t="inlineStr">
        <is>
          <t>(Reinertrag − Bodenwertverzinsung) × Kapitalisierungsfaktor</t>
        </is>
      </c>
    </row>
    <row r="15">
      <c r="A15" s="6" t="inlineStr">
        <is>
          <t>Vorläufiger Ertragswert €</t>
        </is>
      </c>
      <c r="B15" s="8">
        <f>B14+B8</f>
        <v/>
      </c>
      <c r="C15" s="2" t="inlineStr">
        <is>
          <t>+ Bodenwert (§ 28 Abs. 3)</t>
        </is>
      </c>
    </row>
    <row r="17">
      <c r="A17" s="6" t="inlineStr">
        <is>
          <t>Kapitalisierungsfaktoren (Vervielfältiger)</t>
        </is>
      </c>
    </row>
    <row r="18">
      <c r="A18" s="18" t="inlineStr">
        <is>
          <t>RND \ LZ %</t>
        </is>
      </c>
      <c r="B18" s="19" t="n">
        <v>1</v>
      </c>
      <c r="C18" s="19" t="n">
        <v>1.5</v>
      </c>
      <c r="D18" s="19" t="n">
        <v>2</v>
      </c>
      <c r="E18" s="19" t="n">
        <v>2.5</v>
      </c>
      <c r="F18" s="19" t="n">
        <v>3</v>
      </c>
      <c r="G18" s="19" t="n">
        <v>3.5</v>
      </c>
      <c r="H18" s="19" t="n">
        <v>4</v>
      </c>
      <c r="I18" s="19" t="n">
        <v>4.5</v>
      </c>
      <c r="J18" s="19" t="n">
        <v>5</v>
      </c>
      <c r="K18" s="19" t="n">
        <v>5.5</v>
      </c>
      <c r="L18" s="19" t="n">
        <v>6</v>
      </c>
      <c r="M18" s="19" t="n">
        <v>6.5</v>
      </c>
      <c r="N18" s="19" t="n">
        <v>7</v>
      </c>
      <c r="O18" s="19" t="n">
        <v>8</v>
      </c>
    </row>
    <row r="19">
      <c r="A19" s="6" t="n">
        <v>5</v>
      </c>
      <c r="B19" s="20">
        <f>((1+B$18/100)^$A19-1)/((1+B$18/100)^$A19*(B$18/100))</f>
        <v/>
      </c>
      <c r="C19" s="20">
        <f>((1+C$18/100)^$A19-1)/((1+C$18/100)^$A19*(C$18/100))</f>
        <v/>
      </c>
      <c r="D19" s="20">
        <f>((1+D$18/100)^$A19-1)/((1+D$18/100)^$A19*(D$18/100))</f>
        <v/>
      </c>
      <c r="E19" s="20">
        <f>((1+E$18/100)^$A19-1)/((1+E$18/100)^$A19*(E$18/100))</f>
        <v/>
      </c>
      <c r="F19" s="20">
        <f>((1+F$18/100)^$A19-1)/((1+F$18/100)^$A19*(F$18/100))</f>
        <v/>
      </c>
      <c r="G19" s="20">
        <f>((1+G$18/100)^$A19-1)/((1+G$18/100)^$A19*(G$18/100))</f>
        <v/>
      </c>
      <c r="H19" s="20">
        <f>((1+H$18/100)^$A19-1)/((1+H$18/100)^$A19*(H$18/100))</f>
        <v/>
      </c>
      <c r="I19" s="20">
        <f>((1+I$18/100)^$A19-1)/((1+I$18/100)^$A19*(I$18/100))</f>
        <v/>
      </c>
      <c r="J19" s="20">
        <f>((1+J$18/100)^$A19-1)/((1+J$18/100)^$A19*(J$18/100))</f>
        <v/>
      </c>
      <c r="K19" s="20">
        <f>((1+K$18/100)^$A19-1)/((1+K$18/100)^$A19*(K$18/100))</f>
        <v/>
      </c>
      <c r="L19" s="20">
        <f>((1+L$18/100)^$A19-1)/((1+L$18/100)^$A19*(L$18/100))</f>
        <v/>
      </c>
      <c r="M19" s="20">
        <f>((1+M$18/100)^$A19-1)/((1+M$18/100)^$A19*(M$18/100))</f>
        <v/>
      </c>
      <c r="N19" s="20">
        <f>((1+N$18/100)^$A19-1)/((1+N$18/100)^$A19*(N$18/100))</f>
        <v/>
      </c>
      <c r="O19" s="20">
        <f>((1+O$18/100)^$A19-1)/((1+O$18/100)^$A19*(O$18/100))</f>
        <v/>
      </c>
    </row>
    <row r="20">
      <c r="A20" s="6" t="n">
        <v>10</v>
      </c>
      <c r="B20" s="20">
        <f>((1+B$18/100)^$A20-1)/((1+B$18/100)^$A20*(B$18/100))</f>
        <v/>
      </c>
      <c r="C20" s="20">
        <f>((1+C$18/100)^$A20-1)/((1+C$18/100)^$A20*(C$18/100))</f>
        <v/>
      </c>
      <c r="D20" s="20">
        <f>((1+D$18/100)^$A20-1)/((1+D$18/100)^$A20*(D$18/100))</f>
        <v/>
      </c>
      <c r="E20" s="20">
        <f>((1+E$18/100)^$A20-1)/((1+E$18/100)^$A20*(E$18/100))</f>
        <v/>
      </c>
      <c r="F20" s="20">
        <f>((1+F$18/100)^$A20-1)/((1+F$18/100)^$A20*(F$18/100))</f>
        <v/>
      </c>
      <c r="G20" s="20">
        <f>((1+G$18/100)^$A20-1)/((1+G$18/100)^$A20*(G$18/100))</f>
        <v/>
      </c>
      <c r="H20" s="20">
        <f>((1+H$18/100)^$A20-1)/((1+H$18/100)^$A20*(H$18/100))</f>
        <v/>
      </c>
      <c r="I20" s="20">
        <f>((1+I$18/100)^$A20-1)/((1+I$18/100)^$A20*(I$18/100))</f>
        <v/>
      </c>
      <c r="J20" s="20">
        <f>((1+J$18/100)^$A20-1)/((1+J$18/100)^$A20*(J$18/100))</f>
        <v/>
      </c>
      <c r="K20" s="20">
        <f>((1+K$18/100)^$A20-1)/((1+K$18/100)^$A20*(K$18/100))</f>
        <v/>
      </c>
      <c r="L20" s="20">
        <f>((1+L$18/100)^$A20-1)/((1+L$18/100)^$A20*(L$18/100))</f>
        <v/>
      </c>
      <c r="M20" s="20">
        <f>((1+M$18/100)^$A20-1)/((1+M$18/100)^$A20*(M$18/100))</f>
        <v/>
      </c>
      <c r="N20" s="20">
        <f>((1+N$18/100)^$A20-1)/((1+N$18/100)^$A20*(N$18/100))</f>
        <v/>
      </c>
      <c r="O20" s="20">
        <f>((1+O$18/100)^$A20-1)/((1+O$18/100)^$A20*(O$18/100))</f>
        <v/>
      </c>
    </row>
    <row r="21">
      <c r="A21" s="6" t="n">
        <v>15</v>
      </c>
      <c r="B21" s="20">
        <f>((1+B$18/100)^$A21-1)/((1+B$18/100)^$A21*(B$18/100))</f>
        <v/>
      </c>
      <c r="C21" s="20">
        <f>((1+C$18/100)^$A21-1)/((1+C$18/100)^$A21*(C$18/100))</f>
        <v/>
      </c>
      <c r="D21" s="20">
        <f>((1+D$18/100)^$A21-1)/((1+D$18/100)^$A21*(D$18/100))</f>
        <v/>
      </c>
      <c r="E21" s="20">
        <f>((1+E$18/100)^$A21-1)/((1+E$18/100)^$A21*(E$18/100))</f>
        <v/>
      </c>
      <c r="F21" s="20">
        <f>((1+F$18/100)^$A21-1)/((1+F$18/100)^$A21*(F$18/100))</f>
        <v/>
      </c>
      <c r="G21" s="20">
        <f>((1+G$18/100)^$A21-1)/((1+G$18/100)^$A21*(G$18/100))</f>
        <v/>
      </c>
      <c r="H21" s="20">
        <f>((1+H$18/100)^$A21-1)/((1+H$18/100)^$A21*(H$18/100))</f>
        <v/>
      </c>
      <c r="I21" s="20">
        <f>((1+I$18/100)^$A21-1)/((1+I$18/100)^$A21*(I$18/100))</f>
        <v/>
      </c>
      <c r="J21" s="20">
        <f>((1+J$18/100)^$A21-1)/((1+J$18/100)^$A21*(J$18/100))</f>
        <v/>
      </c>
      <c r="K21" s="20">
        <f>((1+K$18/100)^$A21-1)/((1+K$18/100)^$A21*(K$18/100))</f>
        <v/>
      </c>
      <c r="L21" s="20">
        <f>((1+L$18/100)^$A21-1)/((1+L$18/100)^$A21*(L$18/100))</f>
        <v/>
      </c>
      <c r="M21" s="20">
        <f>((1+M$18/100)^$A21-1)/((1+M$18/100)^$A21*(M$18/100))</f>
        <v/>
      </c>
      <c r="N21" s="20">
        <f>((1+N$18/100)^$A21-1)/((1+N$18/100)^$A21*(N$18/100))</f>
        <v/>
      </c>
      <c r="O21" s="20">
        <f>((1+O$18/100)^$A21-1)/((1+O$18/100)^$A21*(O$18/100))</f>
        <v/>
      </c>
    </row>
    <row r="22">
      <c r="A22" s="6" t="n">
        <v>20</v>
      </c>
      <c r="B22" s="20">
        <f>((1+B$18/100)^$A22-1)/((1+B$18/100)^$A22*(B$18/100))</f>
        <v/>
      </c>
      <c r="C22" s="20">
        <f>((1+C$18/100)^$A22-1)/((1+C$18/100)^$A22*(C$18/100))</f>
        <v/>
      </c>
      <c r="D22" s="20">
        <f>((1+D$18/100)^$A22-1)/((1+D$18/100)^$A22*(D$18/100))</f>
        <v/>
      </c>
      <c r="E22" s="20">
        <f>((1+E$18/100)^$A22-1)/((1+E$18/100)^$A22*(E$18/100))</f>
        <v/>
      </c>
      <c r="F22" s="20">
        <f>((1+F$18/100)^$A22-1)/((1+F$18/100)^$A22*(F$18/100))</f>
        <v/>
      </c>
      <c r="G22" s="20">
        <f>((1+G$18/100)^$A22-1)/((1+G$18/100)^$A22*(G$18/100))</f>
        <v/>
      </c>
      <c r="H22" s="20">
        <f>((1+H$18/100)^$A22-1)/((1+H$18/100)^$A22*(H$18/100))</f>
        <v/>
      </c>
      <c r="I22" s="20">
        <f>((1+I$18/100)^$A22-1)/((1+I$18/100)^$A22*(I$18/100))</f>
        <v/>
      </c>
      <c r="J22" s="20">
        <f>((1+J$18/100)^$A22-1)/((1+J$18/100)^$A22*(J$18/100))</f>
        <v/>
      </c>
      <c r="K22" s="20">
        <f>((1+K$18/100)^$A22-1)/((1+K$18/100)^$A22*(K$18/100))</f>
        <v/>
      </c>
      <c r="L22" s="20">
        <f>((1+L$18/100)^$A22-1)/((1+L$18/100)^$A22*(L$18/100))</f>
        <v/>
      </c>
      <c r="M22" s="20">
        <f>((1+M$18/100)^$A22-1)/((1+M$18/100)^$A22*(M$18/100))</f>
        <v/>
      </c>
      <c r="N22" s="20">
        <f>((1+N$18/100)^$A22-1)/((1+N$18/100)^$A22*(N$18/100))</f>
        <v/>
      </c>
      <c r="O22" s="20">
        <f>((1+O$18/100)^$A22-1)/((1+O$18/100)^$A22*(O$18/100))</f>
        <v/>
      </c>
    </row>
    <row r="23">
      <c r="A23" s="6" t="n">
        <v>25</v>
      </c>
      <c r="B23" s="20">
        <f>((1+B$18/100)^$A23-1)/((1+B$18/100)^$A23*(B$18/100))</f>
        <v/>
      </c>
      <c r="C23" s="20">
        <f>((1+C$18/100)^$A23-1)/((1+C$18/100)^$A23*(C$18/100))</f>
        <v/>
      </c>
      <c r="D23" s="20">
        <f>((1+D$18/100)^$A23-1)/((1+D$18/100)^$A23*(D$18/100))</f>
        <v/>
      </c>
      <c r="E23" s="20">
        <f>((1+E$18/100)^$A23-1)/((1+E$18/100)^$A23*(E$18/100))</f>
        <v/>
      </c>
      <c r="F23" s="20">
        <f>((1+F$18/100)^$A23-1)/((1+F$18/100)^$A23*(F$18/100))</f>
        <v/>
      </c>
      <c r="G23" s="20">
        <f>((1+G$18/100)^$A23-1)/((1+G$18/100)^$A23*(G$18/100))</f>
        <v/>
      </c>
      <c r="H23" s="20">
        <f>((1+H$18/100)^$A23-1)/((1+H$18/100)^$A23*(H$18/100))</f>
        <v/>
      </c>
      <c r="I23" s="20">
        <f>((1+I$18/100)^$A23-1)/((1+I$18/100)^$A23*(I$18/100))</f>
        <v/>
      </c>
      <c r="J23" s="20">
        <f>((1+J$18/100)^$A23-1)/((1+J$18/100)^$A23*(J$18/100))</f>
        <v/>
      </c>
      <c r="K23" s="20">
        <f>((1+K$18/100)^$A23-1)/((1+K$18/100)^$A23*(K$18/100))</f>
        <v/>
      </c>
      <c r="L23" s="20">
        <f>((1+L$18/100)^$A23-1)/((1+L$18/100)^$A23*(L$18/100))</f>
        <v/>
      </c>
      <c r="M23" s="20">
        <f>((1+M$18/100)^$A23-1)/((1+M$18/100)^$A23*(M$18/100))</f>
        <v/>
      </c>
      <c r="N23" s="20">
        <f>((1+N$18/100)^$A23-1)/((1+N$18/100)^$A23*(N$18/100))</f>
        <v/>
      </c>
      <c r="O23" s="20">
        <f>((1+O$18/100)^$A23-1)/((1+O$18/100)^$A23*(O$18/100))</f>
        <v/>
      </c>
    </row>
    <row r="24">
      <c r="A24" s="6" t="n">
        <v>30</v>
      </c>
      <c r="B24" s="20">
        <f>((1+B$18/100)^$A24-1)/((1+B$18/100)^$A24*(B$18/100))</f>
        <v/>
      </c>
      <c r="C24" s="20">
        <f>((1+C$18/100)^$A24-1)/((1+C$18/100)^$A24*(C$18/100))</f>
        <v/>
      </c>
      <c r="D24" s="20">
        <f>((1+D$18/100)^$A24-1)/((1+D$18/100)^$A24*(D$18/100))</f>
        <v/>
      </c>
      <c r="E24" s="20">
        <f>((1+E$18/100)^$A24-1)/((1+E$18/100)^$A24*(E$18/100))</f>
        <v/>
      </c>
      <c r="F24" s="20">
        <f>((1+F$18/100)^$A24-1)/((1+F$18/100)^$A24*(F$18/100))</f>
        <v/>
      </c>
      <c r="G24" s="20">
        <f>((1+G$18/100)^$A24-1)/((1+G$18/100)^$A24*(G$18/100))</f>
        <v/>
      </c>
      <c r="H24" s="20">
        <f>((1+H$18/100)^$A24-1)/((1+H$18/100)^$A24*(H$18/100))</f>
        <v/>
      </c>
      <c r="I24" s="20">
        <f>((1+I$18/100)^$A24-1)/((1+I$18/100)^$A24*(I$18/100))</f>
        <v/>
      </c>
      <c r="J24" s="20">
        <f>((1+J$18/100)^$A24-1)/((1+J$18/100)^$A24*(J$18/100))</f>
        <v/>
      </c>
      <c r="K24" s="20">
        <f>((1+K$18/100)^$A24-1)/((1+K$18/100)^$A24*(K$18/100))</f>
        <v/>
      </c>
      <c r="L24" s="20">
        <f>((1+L$18/100)^$A24-1)/((1+L$18/100)^$A24*(L$18/100))</f>
        <v/>
      </c>
      <c r="M24" s="20">
        <f>((1+M$18/100)^$A24-1)/((1+M$18/100)^$A24*(M$18/100))</f>
        <v/>
      </c>
      <c r="N24" s="20">
        <f>((1+N$18/100)^$A24-1)/((1+N$18/100)^$A24*(N$18/100))</f>
        <v/>
      </c>
      <c r="O24" s="20">
        <f>((1+O$18/100)^$A24-1)/((1+O$18/100)^$A24*(O$18/100))</f>
        <v/>
      </c>
    </row>
    <row r="25">
      <c r="A25" s="6" t="n">
        <v>35</v>
      </c>
      <c r="B25" s="20">
        <f>((1+B$18/100)^$A25-1)/((1+B$18/100)^$A25*(B$18/100))</f>
        <v/>
      </c>
      <c r="C25" s="20">
        <f>((1+C$18/100)^$A25-1)/((1+C$18/100)^$A25*(C$18/100))</f>
        <v/>
      </c>
      <c r="D25" s="20">
        <f>((1+D$18/100)^$A25-1)/((1+D$18/100)^$A25*(D$18/100))</f>
        <v/>
      </c>
      <c r="E25" s="20">
        <f>((1+E$18/100)^$A25-1)/((1+E$18/100)^$A25*(E$18/100))</f>
        <v/>
      </c>
      <c r="F25" s="20">
        <f>((1+F$18/100)^$A25-1)/((1+F$18/100)^$A25*(F$18/100))</f>
        <v/>
      </c>
      <c r="G25" s="20">
        <f>((1+G$18/100)^$A25-1)/((1+G$18/100)^$A25*(G$18/100))</f>
        <v/>
      </c>
      <c r="H25" s="20">
        <f>((1+H$18/100)^$A25-1)/((1+H$18/100)^$A25*(H$18/100))</f>
        <v/>
      </c>
      <c r="I25" s="20">
        <f>((1+I$18/100)^$A25-1)/((1+I$18/100)^$A25*(I$18/100))</f>
        <v/>
      </c>
      <c r="J25" s="20">
        <f>((1+J$18/100)^$A25-1)/((1+J$18/100)^$A25*(J$18/100))</f>
        <v/>
      </c>
      <c r="K25" s="20">
        <f>((1+K$18/100)^$A25-1)/((1+K$18/100)^$A25*(K$18/100))</f>
        <v/>
      </c>
      <c r="L25" s="20">
        <f>((1+L$18/100)^$A25-1)/((1+L$18/100)^$A25*(L$18/100))</f>
        <v/>
      </c>
      <c r="M25" s="20">
        <f>((1+M$18/100)^$A25-1)/((1+M$18/100)^$A25*(M$18/100))</f>
        <v/>
      </c>
      <c r="N25" s="20">
        <f>((1+N$18/100)^$A25-1)/((1+N$18/100)^$A25*(N$18/100))</f>
        <v/>
      </c>
      <c r="O25" s="20">
        <f>((1+O$18/100)^$A25-1)/((1+O$18/100)^$A25*(O$18/100))</f>
        <v/>
      </c>
    </row>
    <row r="26">
      <c r="A26" s="6" t="n">
        <v>40</v>
      </c>
      <c r="B26" s="20">
        <f>((1+B$18/100)^$A26-1)/((1+B$18/100)^$A26*(B$18/100))</f>
        <v/>
      </c>
      <c r="C26" s="20">
        <f>((1+C$18/100)^$A26-1)/((1+C$18/100)^$A26*(C$18/100))</f>
        <v/>
      </c>
      <c r="D26" s="20">
        <f>((1+D$18/100)^$A26-1)/((1+D$18/100)^$A26*(D$18/100))</f>
        <v/>
      </c>
      <c r="E26" s="20">
        <f>((1+E$18/100)^$A26-1)/((1+E$18/100)^$A26*(E$18/100))</f>
        <v/>
      </c>
      <c r="F26" s="20">
        <f>((1+F$18/100)^$A26-1)/((1+F$18/100)^$A26*(F$18/100))</f>
        <v/>
      </c>
      <c r="G26" s="20">
        <f>((1+G$18/100)^$A26-1)/((1+G$18/100)^$A26*(G$18/100))</f>
        <v/>
      </c>
      <c r="H26" s="20">
        <f>((1+H$18/100)^$A26-1)/((1+H$18/100)^$A26*(H$18/100))</f>
        <v/>
      </c>
      <c r="I26" s="20">
        <f>((1+I$18/100)^$A26-1)/((1+I$18/100)^$A26*(I$18/100))</f>
        <v/>
      </c>
      <c r="J26" s="20">
        <f>((1+J$18/100)^$A26-1)/((1+J$18/100)^$A26*(J$18/100))</f>
        <v/>
      </c>
      <c r="K26" s="20">
        <f>((1+K$18/100)^$A26-1)/((1+K$18/100)^$A26*(K$18/100))</f>
        <v/>
      </c>
      <c r="L26" s="20">
        <f>((1+L$18/100)^$A26-1)/((1+L$18/100)^$A26*(L$18/100))</f>
        <v/>
      </c>
      <c r="M26" s="20">
        <f>((1+M$18/100)^$A26-1)/((1+M$18/100)^$A26*(M$18/100))</f>
        <v/>
      </c>
      <c r="N26" s="20">
        <f>((1+N$18/100)^$A26-1)/((1+N$18/100)^$A26*(N$18/100))</f>
        <v/>
      </c>
      <c r="O26" s="20">
        <f>((1+O$18/100)^$A26-1)/((1+O$18/100)^$A26*(O$18/100))</f>
        <v/>
      </c>
    </row>
    <row r="27">
      <c r="A27" s="6" t="n">
        <v>45</v>
      </c>
      <c r="B27" s="20">
        <f>((1+B$18/100)^$A27-1)/((1+B$18/100)^$A27*(B$18/100))</f>
        <v/>
      </c>
      <c r="C27" s="20">
        <f>((1+C$18/100)^$A27-1)/((1+C$18/100)^$A27*(C$18/100))</f>
        <v/>
      </c>
      <c r="D27" s="20">
        <f>((1+D$18/100)^$A27-1)/((1+D$18/100)^$A27*(D$18/100))</f>
        <v/>
      </c>
      <c r="E27" s="20">
        <f>((1+E$18/100)^$A27-1)/((1+E$18/100)^$A27*(E$18/100))</f>
        <v/>
      </c>
      <c r="F27" s="20">
        <f>((1+F$18/100)^$A27-1)/((1+F$18/100)^$A27*(F$18/100))</f>
        <v/>
      </c>
      <c r="G27" s="20">
        <f>((1+G$18/100)^$A27-1)/((1+G$18/100)^$A27*(G$18/100))</f>
        <v/>
      </c>
      <c r="H27" s="20">
        <f>((1+H$18/100)^$A27-1)/((1+H$18/100)^$A27*(H$18/100))</f>
        <v/>
      </c>
      <c r="I27" s="20">
        <f>((1+I$18/100)^$A27-1)/((1+I$18/100)^$A27*(I$18/100))</f>
        <v/>
      </c>
      <c r="J27" s="20">
        <f>((1+J$18/100)^$A27-1)/((1+J$18/100)^$A27*(J$18/100))</f>
        <v/>
      </c>
      <c r="K27" s="20">
        <f>((1+K$18/100)^$A27-1)/((1+K$18/100)^$A27*(K$18/100))</f>
        <v/>
      </c>
      <c r="L27" s="20">
        <f>((1+L$18/100)^$A27-1)/((1+L$18/100)^$A27*(L$18/100))</f>
        <v/>
      </c>
      <c r="M27" s="20">
        <f>((1+M$18/100)^$A27-1)/((1+M$18/100)^$A27*(M$18/100))</f>
        <v/>
      </c>
      <c r="N27" s="20">
        <f>((1+N$18/100)^$A27-1)/((1+N$18/100)^$A27*(N$18/100))</f>
        <v/>
      </c>
      <c r="O27" s="20">
        <f>((1+O$18/100)^$A27-1)/((1+O$18/100)^$A27*(O$18/100))</f>
        <v/>
      </c>
    </row>
    <row r="28">
      <c r="A28" s="6" t="n">
        <v>50</v>
      </c>
      <c r="B28" s="20">
        <f>((1+B$18/100)^$A28-1)/((1+B$18/100)^$A28*(B$18/100))</f>
        <v/>
      </c>
      <c r="C28" s="20">
        <f>((1+C$18/100)^$A28-1)/((1+C$18/100)^$A28*(C$18/100))</f>
        <v/>
      </c>
      <c r="D28" s="20">
        <f>((1+D$18/100)^$A28-1)/((1+D$18/100)^$A28*(D$18/100))</f>
        <v/>
      </c>
      <c r="E28" s="20">
        <f>((1+E$18/100)^$A28-1)/((1+E$18/100)^$A28*(E$18/100))</f>
        <v/>
      </c>
      <c r="F28" s="20">
        <f>((1+F$18/100)^$A28-1)/((1+F$18/100)^$A28*(F$18/100))</f>
        <v/>
      </c>
      <c r="G28" s="20">
        <f>((1+G$18/100)^$A28-1)/((1+G$18/100)^$A28*(G$18/100))</f>
        <v/>
      </c>
      <c r="H28" s="20">
        <f>((1+H$18/100)^$A28-1)/((1+H$18/100)^$A28*(H$18/100))</f>
        <v/>
      </c>
      <c r="I28" s="20">
        <f>((1+I$18/100)^$A28-1)/((1+I$18/100)^$A28*(I$18/100))</f>
        <v/>
      </c>
      <c r="J28" s="20">
        <f>((1+J$18/100)^$A28-1)/((1+J$18/100)^$A28*(J$18/100))</f>
        <v/>
      </c>
      <c r="K28" s="20">
        <f>((1+K$18/100)^$A28-1)/((1+K$18/100)^$A28*(K$18/100))</f>
        <v/>
      </c>
      <c r="L28" s="20">
        <f>((1+L$18/100)^$A28-1)/((1+L$18/100)^$A28*(L$18/100))</f>
        <v/>
      </c>
      <c r="M28" s="20">
        <f>((1+M$18/100)^$A28-1)/((1+M$18/100)^$A28*(M$18/100))</f>
        <v/>
      </c>
      <c r="N28" s="20">
        <f>((1+N$18/100)^$A28-1)/((1+N$18/100)^$A28*(N$18/100))</f>
        <v/>
      </c>
      <c r="O28" s="20">
        <f>((1+O$18/100)^$A28-1)/((1+O$18/100)^$A28*(O$18/100))</f>
        <v/>
      </c>
    </row>
    <row r="29">
      <c r="A29" s="6" t="n">
        <v>60</v>
      </c>
      <c r="B29" s="20">
        <f>((1+B$18/100)^$A29-1)/((1+B$18/100)^$A29*(B$18/100))</f>
        <v/>
      </c>
      <c r="C29" s="20">
        <f>((1+C$18/100)^$A29-1)/((1+C$18/100)^$A29*(C$18/100))</f>
        <v/>
      </c>
      <c r="D29" s="20">
        <f>((1+D$18/100)^$A29-1)/((1+D$18/100)^$A29*(D$18/100))</f>
        <v/>
      </c>
      <c r="E29" s="20">
        <f>((1+E$18/100)^$A29-1)/((1+E$18/100)^$A29*(E$18/100))</f>
        <v/>
      </c>
      <c r="F29" s="20">
        <f>((1+F$18/100)^$A29-1)/((1+F$18/100)^$A29*(F$18/100))</f>
        <v/>
      </c>
      <c r="G29" s="20">
        <f>((1+G$18/100)^$A29-1)/((1+G$18/100)^$A29*(G$18/100))</f>
        <v/>
      </c>
      <c r="H29" s="20">
        <f>((1+H$18/100)^$A29-1)/((1+H$18/100)^$A29*(H$18/100))</f>
        <v/>
      </c>
      <c r="I29" s="20">
        <f>((1+I$18/100)^$A29-1)/((1+I$18/100)^$A29*(I$18/100))</f>
        <v/>
      </c>
      <c r="J29" s="20">
        <f>((1+J$18/100)^$A29-1)/((1+J$18/100)^$A29*(J$18/100))</f>
        <v/>
      </c>
      <c r="K29" s="20">
        <f>((1+K$18/100)^$A29-1)/((1+K$18/100)^$A29*(K$18/100))</f>
        <v/>
      </c>
      <c r="L29" s="20">
        <f>((1+L$18/100)^$A29-1)/((1+L$18/100)^$A29*(L$18/100))</f>
        <v/>
      </c>
      <c r="M29" s="20">
        <f>((1+M$18/100)^$A29-1)/((1+M$18/100)^$A29*(M$18/100))</f>
        <v/>
      </c>
      <c r="N29" s="20">
        <f>((1+N$18/100)^$A29-1)/((1+N$18/100)^$A29*(N$18/100))</f>
        <v/>
      </c>
      <c r="O29" s="20">
        <f>((1+O$18/100)^$A29-1)/((1+O$18/100)^$A29*(O$18/100))</f>
        <v/>
      </c>
    </row>
    <row r="30">
      <c r="A30" s="6" t="n">
        <v>70</v>
      </c>
      <c r="B30" s="20">
        <f>((1+B$18/100)^$A30-1)/((1+B$18/100)^$A30*(B$18/100))</f>
        <v/>
      </c>
      <c r="C30" s="20">
        <f>((1+C$18/100)^$A30-1)/((1+C$18/100)^$A30*(C$18/100))</f>
        <v/>
      </c>
      <c r="D30" s="20">
        <f>((1+D$18/100)^$A30-1)/((1+D$18/100)^$A30*(D$18/100))</f>
        <v/>
      </c>
      <c r="E30" s="20">
        <f>((1+E$18/100)^$A30-1)/((1+E$18/100)^$A30*(E$18/100))</f>
        <v/>
      </c>
      <c r="F30" s="20">
        <f>((1+F$18/100)^$A30-1)/((1+F$18/100)^$A30*(F$18/100))</f>
        <v/>
      </c>
      <c r="G30" s="20">
        <f>((1+G$18/100)^$A30-1)/((1+G$18/100)^$A30*(G$18/100))</f>
        <v/>
      </c>
      <c r="H30" s="20">
        <f>((1+H$18/100)^$A30-1)/((1+H$18/100)^$A30*(H$18/100))</f>
        <v/>
      </c>
      <c r="I30" s="20">
        <f>((1+I$18/100)^$A30-1)/((1+I$18/100)^$A30*(I$18/100))</f>
        <v/>
      </c>
      <c r="J30" s="20">
        <f>((1+J$18/100)^$A30-1)/((1+J$18/100)^$A30*(J$18/100))</f>
        <v/>
      </c>
      <c r="K30" s="20">
        <f>((1+K$18/100)^$A30-1)/((1+K$18/100)^$A30*(K$18/100))</f>
        <v/>
      </c>
      <c r="L30" s="20">
        <f>((1+L$18/100)^$A30-1)/((1+L$18/100)^$A30*(L$18/100))</f>
        <v/>
      </c>
      <c r="M30" s="20">
        <f>((1+M$18/100)^$A30-1)/((1+M$18/100)^$A30*(M$18/100))</f>
        <v/>
      </c>
      <c r="N30" s="20">
        <f>((1+N$18/100)^$A30-1)/((1+N$18/100)^$A30*(N$18/100))</f>
        <v/>
      </c>
      <c r="O30" s="20">
        <f>((1+O$18/100)^$A30-1)/((1+O$18/100)^$A30*(O$18/100))</f>
        <v/>
      </c>
    </row>
    <row r="31">
      <c r="A31" s="6" t="n">
        <v>80</v>
      </c>
      <c r="B31" s="20">
        <f>((1+B$18/100)^$A31-1)/((1+B$18/100)^$A31*(B$18/100))</f>
        <v/>
      </c>
      <c r="C31" s="20">
        <f>((1+C$18/100)^$A31-1)/((1+C$18/100)^$A31*(C$18/100))</f>
        <v/>
      </c>
      <c r="D31" s="20">
        <f>((1+D$18/100)^$A31-1)/((1+D$18/100)^$A31*(D$18/100))</f>
        <v/>
      </c>
      <c r="E31" s="20">
        <f>((1+E$18/100)^$A31-1)/((1+E$18/100)^$A31*(E$18/100))</f>
        <v/>
      </c>
      <c r="F31" s="20">
        <f>((1+F$18/100)^$A31-1)/((1+F$18/100)^$A31*(F$18/100))</f>
        <v/>
      </c>
      <c r="G31" s="20">
        <f>((1+G$18/100)^$A31-1)/((1+G$18/100)^$A31*(G$18/100))</f>
        <v/>
      </c>
      <c r="H31" s="20">
        <f>((1+H$18/100)^$A31-1)/((1+H$18/100)^$A31*(H$18/100))</f>
        <v/>
      </c>
      <c r="I31" s="20">
        <f>((1+I$18/100)^$A31-1)/((1+I$18/100)^$A31*(I$18/100))</f>
        <v/>
      </c>
      <c r="J31" s="20">
        <f>((1+J$18/100)^$A31-1)/((1+J$18/100)^$A31*(J$18/100))</f>
        <v/>
      </c>
      <c r="K31" s="20">
        <f>((1+K$18/100)^$A31-1)/((1+K$18/100)^$A31*(K$18/100))</f>
        <v/>
      </c>
      <c r="L31" s="20">
        <f>((1+L$18/100)^$A31-1)/((1+L$18/100)^$A31*(L$18/100))</f>
        <v/>
      </c>
      <c r="M31" s="20">
        <f>((1+M$18/100)^$A31-1)/((1+M$18/100)^$A31*(M$18/100))</f>
        <v/>
      </c>
      <c r="N31" s="20">
        <f>((1+N$18/100)^$A31-1)/((1+N$18/100)^$A31*(N$18/100))</f>
        <v/>
      </c>
      <c r="O31" s="20">
        <f>((1+O$18/100)^$A31-1)/((1+O$18/100)^$A31*(O$18/100))</f>
        <v/>
      </c>
    </row>
    <row r="33">
      <c r="A33" s="6" t="inlineStr">
        <is>
          <t>Abzinsungsfaktoren</t>
        </is>
      </c>
    </row>
    <row r="34">
      <c r="A34" s="18" t="inlineStr">
        <is>
          <t>RND \ LZ %</t>
        </is>
      </c>
      <c r="B34" s="19" t="n">
        <v>1</v>
      </c>
      <c r="C34" s="19" t="n">
        <v>1.5</v>
      </c>
      <c r="D34" s="19" t="n">
        <v>2</v>
      </c>
      <c r="E34" s="19" t="n">
        <v>2.5</v>
      </c>
      <c r="F34" s="19" t="n">
        <v>3</v>
      </c>
      <c r="G34" s="19" t="n">
        <v>3.5</v>
      </c>
      <c r="H34" s="19" t="n">
        <v>4</v>
      </c>
      <c r="I34" s="19" t="n">
        <v>4.5</v>
      </c>
      <c r="J34" s="19" t="n">
        <v>5</v>
      </c>
      <c r="K34" s="19" t="n">
        <v>5.5</v>
      </c>
      <c r="L34" s="19" t="n">
        <v>6</v>
      </c>
      <c r="M34" s="19" t="n">
        <v>6.5</v>
      </c>
      <c r="N34" s="19" t="n">
        <v>7</v>
      </c>
      <c r="O34" s="19" t="n">
        <v>8</v>
      </c>
    </row>
    <row r="35">
      <c r="A35" s="6" t="n">
        <v>5</v>
      </c>
      <c r="B35" s="20">
        <f>(1+B$34/100)^-$A35</f>
        <v/>
      </c>
      <c r="C35" s="20">
        <f>(1+C$34/100)^-$A35</f>
        <v/>
      </c>
      <c r="D35" s="20">
        <f>(1+D$34/100)^-$A35</f>
        <v/>
      </c>
      <c r="E35" s="20">
        <f>(1+E$34/100)^-$A35</f>
        <v/>
      </c>
      <c r="F35" s="20">
        <f>(1+F$34/100)^-$A35</f>
        <v/>
      </c>
      <c r="G35" s="20">
        <f>(1+G$34/100)^-$A35</f>
        <v/>
      </c>
      <c r="H35" s="20">
        <f>(1+H$34/100)^-$A35</f>
        <v/>
      </c>
      <c r="I35" s="20">
        <f>(1+I$34/100)^-$A35</f>
        <v/>
      </c>
      <c r="J35" s="20">
        <f>(1+J$34/100)^-$A35</f>
        <v/>
      </c>
      <c r="K35" s="20">
        <f>(1+K$34/100)^-$A35</f>
        <v/>
      </c>
      <c r="L35" s="20">
        <f>(1+L$34/100)^-$A35</f>
        <v/>
      </c>
      <c r="M35" s="20">
        <f>(1+M$34/100)^-$A35</f>
        <v/>
      </c>
      <c r="N35" s="20">
        <f>(1+N$34/100)^-$A35</f>
        <v/>
      </c>
      <c r="O35" s="20">
        <f>(1+O$34/100)^-$A35</f>
        <v/>
      </c>
    </row>
    <row r="36">
      <c r="A36" s="6" t="n">
        <v>10</v>
      </c>
      <c r="B36" s="20">
        <f>(1+B$34/100)^-$A36</f>
        <v/>
      </c>
      <c r="C36" s="20">
        <f>(1+C$34/100)^-$A36</f>
        <v/>
      </c>
      <c r="D36" s="20">
        <f>(1+D$34/100)^-$A36</f>
        <v/>
      </c>
      <c r="E36" s="20">
        <f>(1+E$34/100)^-$A36</f>
        <v/>
      </c>
      <c r="F36" s="20">
        <f>(1+F$34/100)^-$A36</f>
        <v/>
      </c>
      <c r="G36" s="20">
        <f>(1+G$34/100)^-$A36</f>
        <v/>
      </c>
      <c r="H36" s="20">
        <f>(1+H$34/100)^-$A36</f>
        <v/>
      </c>
      <c r="I36" s="20">
        <f>(1+I$34/100)^-$A36</f>
        <v/>
      </c>
      <c r="J36" s="20">
        <f>(1+J$34/100)^-$A36</f>
        <v/>
      </c>
      <c r="K36" s="20">
        <f>(1+K$34/100)^-$A36</f>
        <v/>
      </c>
      <c r="L36" s="20">
        <f>(1+L$34/100)^-$A36</f>
        <v/>
      </c>
      <c r="M36" s="20">
        <f>(1+M$34/100)^-$A36</f>
        <v/>
      </c>
      <c r="N36" s="20">
        <f>(1+N$34/100)^-$A36</f>
        <v/>
      </c>
      <c r="O36" s="20">
        <f>(1+O$34/100)^-$A36</f>
        <v/>
      </c>
    </row>
    <row r="37">
      <c r="A37" s="6" t="n">
        <v>15</v>
      </c>
      <c r="B37" s="20">
        <f>(1+B$34/100)^-$A37</f>
        <v/>
      </c>
      <c r="C37" s="20">
        <f>(1+C$34/100)^-$A37</f>
        <v/>
      </c>
      <c r="D37" s="20">
        <f>(1+D$34/100)^-$A37</f>
        <v/>
      </c>
      <c r="E37" s="20">
        <f>(1+E$34/100)^-$A37</f>
        <v/>
      </c>
      <c r="F37" s="20">
        <f>(1+F$34/100)^-$A37</f>
        <v/>
      </c>
      <c r="G37" s="20">
        <f>(1+G$34/100)^-$A37</f>
        <v/>
      </c>
      <c r="H37" s="20">
        <f>(1+H$34/100)^-$A37</f>
        <v/>
      </c>
      <c r="I37" s="20">
        <f>(1+I$34/100)^-$A37</f>
        <v/>
      </c>
      <c r="J37" s="20">
        <f>(1+J$34/100)^-$A37</f>
        <v/>
      </c>
      <c r="K37" s="20">
        <f>(1+K$34/100)^-$A37</f>
        <v/>
      </c>
      <c r="L37" s="20">
        <f>(1+L$34/100)^-$A37</f>
        <v/>
      </c>
      <c r="M37" s="20">
        <f>(1+M$34/100)^-$A37</f>
        <v/>
      </c>
      <c r="N37" s="20">
        <f>(1+N$34/100)^-$A37</f>
        <v/>
      </c>
      <c r="O37" s="20">
        <f>(1+O$34/100)^-$A37</f>
        <v/>
      </c>
    </row>
    <row r="38">
      <c r="A38" s="6" t="n">
        <v>20</v>
      </c>
      <c r="B38" s="20">
        <f>(1+B$34/100)^-$A38</f>
        <v/>
      </c>
      <c r="C38" s="20">
        <f>(1+C$34/100)^-$A38</f>
        <v/>
      </c>
      <c r="D38" s="20">
        <f>(1+D$34/100)^-$A38</f>
        <v/>
      </c>
      <c r="E38" s="20">
        <f>(1+E$34/100)^-$A38</f>
        <v/>
      </c>
      <c r="F38" s="20">
        <f>(1+F$34/100)^-$A38</f>
        <v/>
      </c>
      <c r="G38" s="20">
        <f>(1+G$34/100)^-$A38</f>
        <v/>
      </c>
      <c r="H38" s="20">
        <f>(1+H$34/100)^-$A38</f>
        <v/>
      </c>
      <c r="I38" s="20">
        <f>(1+I$34/100)^-$A38</f>
        <v/>
      </c>
      <c r="J38" s="20">
        <f>(1+J$34/100)^-$A38</f>
        <v/>
      </c>
      <c r="K38" s="20">
        <f>(1+K$34/100)^-$A38</f>
        <v/>
      </c>
      <c r="L38" s="20">
        <f>(1+L$34/100)^-$A38</f>
        <v/>
      </c>
      <c r="M38" s="20">
        <f>(1+M$34/100)^-$A38</f>
        <v/>
      </c>
      <c r="N38" s="20">
        <f>(1+N$34/100)^-$A38</f>
        <v/>
      </c>
      <c r="O38" s="20">
        <f>(1+O$34/100)^-$A38</f>
        <v/>
      </c>
    </row>
    <row r="39">
      <c r="A39" s="6" t="n">
        <v>25</v>
      </c>
      <c r="B39" s="20">
        <f>(1+B$34/100)^-$A39</f>
        <v/>
      </c>
      <c r="C39" s="20">
        <f>(1+C$34/100)^-$A39</f>
        <v/>
      </c>
      <c r="D39" s="20">
        <f>(1+D$34/100)^-$A39</f>
        <v/>
      </c>
      <c r="E39" s="20">
        <f>(1+E$34/100)^-$A39</f>
        <v/>
      </c>
      <c r="F39" s="20">
        <f>(1+F$34/100)^-$A39</f>
        <v/>
      </c>
      <c r="G39" s="20">
        <f>(1+G$34/100)^-$A39</f>
        <v/>
      </c>
      <c r="H39" s="20">
        <f>(1+H$34/100)^-$A39</f>
        <v/>
      </c>
      <c r="I39" s="20">
        <f>(1+I$34/100)^-$A39</f>
        <v/>
      </c>
      <c r="J39" s="20">
        <f>(1+J$34/100)^-$A39</f>
        <v/>
      </c>
      <c r="K39" s="20">
        <f>(1+K$34/100)^-$A39</f>
        <v/>
      </c>
      <c r="L39" s="20">
        <f>(1+L$34/100)^-$A39</f>
        <v/>
      </c>
      <c r="M39" s="20">
        <f>(1+M$34/100)^-$A39</f>
        <v/>
      </c>
      <c r="N39" s="20">
        <f>(1+N$34/100)^-$A39</f>
        <v/>
      </c>
      <c r="O39" s="20">
        <f>(1+O$34/100)^-$A39</f>
        <v/>
      </c>
    </row>
    <row r="40">
      <c r="A40" s="6" t="n">
        <v>30</v>
      </c>
      <c r="B40" s="20">
        <f>(1+B$34/100)^-$A40</f>
        <v/>
      </c>
      <c r="C40" s="20">
        <f>(1+C$34/100)^-$A40</f>
        <v/>
      </c>
      <c r="D40" s="20">
        <f>(1+D$34/100)^-$A40</f>
        <v/>
      </c>
      <c r="E40" s="20">
        <f>(1+E$34/100)^-$A40</f>
        <v/>
      </c>
      <c r="F40" s="20">
        <f>(1+F$34/100)^-$A40</f>
        <v/>
      </c>
      <c r="G40" s="20">
        <f>(1+G$34/100)^-$A40</f>
        <v/>
      </c>
      <c r="H40" s="20">
        <f>(1+H$34/100)^-$A40</f>
        <v/>
      </c>
      <c r="I40" s="20">
        <f>(1+I$34/100)^-$A40</f>
        <v/>
      </c>
      <c r="J40" s="20">
        <f>(1+J$34/100)^-$A40</f>
        <v/>
      </c>
      <c r="K40" s="20">
        <f>(1+K$34/100)^-$A40</f>
        <v/>
      </c>
      <c r="L40" s="20">
        <f>(1+L$34/100)^-$A40</f>
        <v/>
      </c>
      <c r="M40" s="20">
        <f>(1+M$34/100)^-$A40</f>
        <v/>
      </c>
      <c r="N40" s="20">
        <f>(1+N$34/100)^-$A40</f>
        <v/>
      </c>
      <c r="O40" s="20">
        <f>(1+O$34/100)^-$A40</f>
        <v/>
      </c>
    </row>
    <row r="41">
      <c r="A41" s="6" t="n">
        <v>35</v>
      </c>
      <c r="B41" s="20">
        <f>(1+B$34/100)^-$A41</f>
        <v/>
      </c>
      <c r="C41" s="20">
        <f>(1+C$34/100)^-$A41</f>
        <v/>
      </c>
      <c r="D41" s="20">
        <f>(1+D$34/100)^-$A41</f>
        <v/>
      </c>
      <c r="E41" s="20">
        <f>(1+E$34/100)^-$A41</f>
        <v/>
      </c>
      <c r="F41" s="20">
        <f>(1+F$34/100)^-$A41</f>
        <v/>
      </c>
      <c r="G41" s="20">
        <f>(1+G$34/100)^-$A41</f>
        <v/>
      </c>
      <c r="H41" s="20">
        <f>(1+H$34/100)^-$A41</f>
        <v/>
      </c>
      <c r="I41" s="20">
        <f>(1+I$34/100)^-$A41</f>
        <v/>
      </c>
      <c r="J41" s="20">
        <f>(1+J$34/100)^-$A41</f>
        <v/>
      </c>
      <c r="K41" s="20">
        <f>(1+K$34/100)^-$A41</f>
        <v/>
      </c>
      <c r="L41" s="20">
        <f>(1+L$34/100)^-$A41</f>
        <v/>
      </c>
      <c r="M41" s="20">
        <f>(1+M$34/100)^-$A41</f>
        <v/>
      </c>
      <c r="N41" s="20">
        <f>(1+N$34/100)^-$A41</f>
        <v/>
      </c>
      <c r="O41" s="20">
        <f>(1+O$34/100)^-$A41</f>
        <v/>
      </c>
    </row>
    <row r="42">
      <c r="A42" s="6" t="n">
        <v>40</v>
      </c>
      <c r="B42" s="20">
        <f>(1+B$34/100)^-$A42</f>
        <v/>
      </c>
      <c r="C42" s="20">
        <f>(1+C$34/100)^-$A42</f>
        <v/>
      </c>
      <c r="D42" s="20">
        <f>(1+D$34/100)^-$A42</f>
        <v/>
      </c>
      <c r="E42" s="20">
        <f>(1+E$34/100)^-$A42</f>
        <v/>
      </c>
      <c r="F42" s="20">
        <f>(1+F$34/100)^-$A42</f>
        <v/>
      </c>
      <c r="G42" s="20">
        <f>(1+G$34/100)^-$A42</f>
        <v/>
      </c>
      <c r="H42" s="20">
        <f>(1+H$34/100)^-$A42</f>
        <v/>
      </c>
      <c r="I42" s="20">
        <f>(1+I$34/100)^-$A42</f>
        <v/>
      </c>
      <c r="J42" s="20">
        <f>(1+J$34/100)^-$A42</f>
        <v/>
      </c>
      <c r="K42" s="20">
        <f>(1+K$34/100)^-$A42</f>
        <v/>
      </c>
      <c r="L42" s="20">
        <f>(1+L$34/100)^-$A42</f>
        <v/>
      </c>
      <c r="M42" s="20">
        <f>(1+M$34/100)^-$A42</f>
        <v/>
      </c>
      <c r="N42" s="20">
        <f>(1+N$34/100)^-$A42</f>
        <v/>
      </c>
      <c r="O42" s="20">
        <f>(1+O$34/100)^-$A42</f>
        <v/>
      </c>
    </row>
    <row r="43">
      <c r="A43" s="6" t="n">
        <v>45</v>
      </c>
      <c r="B43" s="20">
        <f>(1+B$34/100)^-$A43</f>
        <v/>
      </c>
      <c r="C43" s="20">
        <f>(1+C$34/100)^-$A43</f>
        <v/>
      </c>
      <c r="D43" s="20">
        <f>(1+D$34/100)^-$A43</f>
        <v/>
      </c>
      <c r="E43" s="20">
        <f>(1+E$34/100)^-$A43</f>
        <v/>
      </c>
      <c r="F43" s="20">
        <f>(1+F$34/100)^-$A43</f>
        <v/>
      </c>
      <c r="G43" s="20">
        <f>(1+G$34/100)^-$A43</f>
        <v/>
      </c>
      <c r="H43" s="20">
        <f>(1+H$34/100)^-$A43</f>
        <v/>
      </c>
      <c r="I43" s="20">
        <f>(1+I$34/100)^-$A43</f>
        <v/>
      </c>
      <c r="J43" s="20">
        <f>(1+J$34/100)^-$A43</f>
        <v/>
      </c>
      <c r="K43" s="20">
        <f>(1+K$34/100)^-$A43</f>
        <v/>
      </c>
      <c r="L43" s="20">
        <f>(1+L$34/100)^-$A43</f>
        <v/>
      </c>
      <c r="M43" s="20">
        <f>(1+M$34/100)^-$A43</f>
        <v/>
      </c>
      <c r="N43" s="20">
        <f>(1+N$34/100)^-$A43</f>
        <v/>
      </c>
      <c r="O43" s="20">
        <f>(1+O$34/100)^-$A43</f>
        <v/>
      </c>
    </row>
    <row r="44">
      <c r="A44" s="6" t="n">
        <v>50</v>
      </c>
      <c r="B44" s="20">
        <f>(1+B$34/100)^-$A44</f>
        <v/>
      </c>
      <c r="C44" s="20">
        <f>(1+C$34/100)^-$A44</f>
        <v/>
      </c>
      <c r="D44" s="20">
        <f>(1+D$34/100)^-$A44</f>
        <v/>
      </c>
      <c r="E44" s="20">
        <f>(1+E$34/100)^-$A44</f>
        <v/>
      </c>
      <c r="F44" s="20">
        <f>(1+F$34/100)^-$A44</f>
        <v/>
      </c>
      <c r="G44" s="20">
        <f>(1+G$34/100)^-$A44</f>
        <v/>
      </c>
      <c r="H44" s="20">
        <f>(1+H$34/100)^-$A44</f>
        <v/>
      </c>
      <c r="I44" s="20">
        <f>(1+I$34/100)^-$A44</f>
        <v/>
      </c>
      <c r="J44" s="20">
        <f>(1+J$34/100)^-$A44</f>
        <v/>
      </c>
      <c r="K44" s="20">
        <f>(1+K$34/100)^-$A44</f>
        <v/>
      </c>
      <c r="L44" s="20">
        <f>(1+L$34/100)^-$A44</f>
        <v/>
      </c>
      <c r="M44" s="20">
        <f>(1+M$34/100)^-$A44</f>
        <v/>
      </c>
      <c r="N44" s="20">
        <f>(1+N$34/100)^-$A44</f>
        <v/>
      </c>
      <c r="O44" s="20">
        <f>(1+O$34/100)^-$A44</f>
        <v/>
      </c>
    </row>
    <row r="45">
      <c r="A45" s="6" t="n">
        <v>60</v>
      </c>
      <c r="B45" s="20">
        <f>(1+B$34/100)^-$A45</f>
        <v/>
      </c>
      <c r="C45" s="20">
        <f>(1+C$34/100)^-$A45</f>
        <v/>
      </c>
      <c r="D45" s="20">
        <f>(1+D$34/100)^-$A45</f>
        <v/>
      </c>
      <c r="E45" s="20">
        <f>(1+E$34/100)^-$A45</f>
        <v/>
      </c>
      <c r="F45" s="20">
        <f>(1+F$34/100)^-$A45</f>
        <v/>
      </c>
      <c r="G45" s="20">
        <f>(1+G$34/100)^-$A45</f>
        <v/>
      </c>
      <c r="H45" s="20">
        <f>(1+H$34/100)^-$A45</f>
        <v/>
      </c>
      <c r="I45" s="20">
        <f>(1+I$34/100)^-$A45</f>
        <v/>
      </c>
      <c r="J45" s="20">
        <f>(1+J$34/100)^-$A45</f>
        <v/>
      </c>
      <c r="K45" s="20">
        <f>(1+K$34/100)^-$A45</f>
        <v/>
      </c>
      <c r="L45" s="20">
        <f>(1+L$34/100)^-$A45</f>
        <v/>
      </c>
      <c r="M45" s="20">
        <f>(1+M$34/100)^-$A45</f>
        <v/>
      </c>
      <c r="N45" s="20">
        <f>(1+N$34/100)^-$A45</f>
        <v/>
      </c>
      <c r="O45" s="20">
        <f>(1+O$34/100)^-$A45</f>
        <v/>
      </c>
    </row>
    <row r="46">
      <c r="A46" s="6" t="n">
        <v>70</v>
      </c>
      <c r="B46" s="20">
        <f>(1+B$34/100)^-$A46</f>
        <v/>
      </c>
      <c r="C46" s="20">
        <f>(1+C$34/100)^-$A46</f>
        <v/>
      </c>
      <c r="D46" s="20">
        <f>(1+D$34/100)^-$A46</f>
        <v/>
      </c>
      <c r="E46" s="20">
        <f>(1+E$34/100)^-$A46</f>
        <v/>
      </c>
      <c r="F46" s="20">
        <f>(1+F$34/100)^-$A46</f>
        <v/>
      </c>
      <c r="G46" s="20">
        <f>(1+G$34/100)^-$A46</f>
        <v/>
      </c>
      <c r="H46" s="20">
        <f>(1+H$34/100)^-$A46</f>
        <v/>
      </c>
      <c r="I46" s="20">
        <f>(1+I$34/100)^-$A46</f>
        <v/>
      </c>
      <c r="J46" s="20">
        <f>(1+J$34/100)^-$A46</f>
        <v/>
      </c>
      <c r="K46" s="20">
        <f>(1+K$34/100)^-$A46</f>
        <v/>
      </c>
      <c r="L46" s="20">
        <f>(1+L$34/100)^-$A46</f>
        <v/>
      </c>
      <c r="M46" s="20">
        <f>(1+M$34/100)^-$A46</f>
        <v/>
      </c>
      <c r="N46" s="20">
        <f>(1+N$34/100)^-$A46</f>
        <v/>
      </c>
      <c r="O46" s="20">
        <f>(1+O$34/100)^-$A46</f>
        <v/>
      </c>
    </row>
    <row r="47">
      <c r="A47" s="6" t="n">
        <v>80</v>
      </c>
      <c r="B47" s="20">
        <f>(1+B$34/100)^-$A47</f>
        <v/>
      </c>
      <c r="C47" s="20">
        <f>(1+C$34/100)^-$A47</f>
        <v/>
      </c>
      <c r="D47" s="20">
        <f>(1+D$34/100)^-$A47</f>
        <v/>
      </c>
      <c r="E47" s="20">
        <f>(1+E$34/100)^-$A47</f>
        <v/>
      </c>
      <c r="F47" s="20">
        <f>(1+F$34/100)^-$A47</f>
        <v/>
      </c>
      <c r="G47" s="20">
        <f>(1+G$34/100)^-$A47</f>
        <v/>
      </c>
      <c r="H47" s="20">
        <f>(1+H$34/100)^-$A47</f>
        <v/>
      </c>
      <c r="I47" s="20">
        <f>(1+I$34/100)^-$A47</f>
        <v/>
      </c>
      <c r="J47" s="20">
        <f>(1+J$34/100)^-$A47</f>
        <v/>
      </c>
      <c r="K47" s="20">
        <f>(1+K$34/100)^-$A47</f>
        <v/>
      </c>
      <c r="L47" s="20">
        <f>(1+L$34/100)^-$A47</f>
        <v/>
      </c>
      <c r="M47" s="20">
        <f>(1+M$34/100)^-$A47</f>
        <v/>
      </c>
      <c r="N47" s="20">
        <f>(1+N$34/100)^-$A47</f>
        <v/>
      </c>
      <c r="O47" s="20">
        <f>(1+O$34/100)^-$A47</f>
        <v/>
      </c>
    </row>
    <row r="50">
      <c r="A50" s="2" t="inlineStr">
        <is>
          <t>ImmoWertV v. 14.07.2021 (BGBl. I S. 2805)</t>
        </is>
      </c>
    </row>
    <row r="51">
      <c r="A51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9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7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7" customWidth="1" min="8" max="8"/>
    <col width="22" customWidth="1" min="9" max="9"/>
  </cols>
  <sheetData>
    <row r="1">
      <c r="A1" s="1" t="inlineStr">
        <is>
          <t>NHK 2010 – Nachschlagewerte (Anlage 4 ImmoWertV)</t>
        </is>
      </c>
    </row>
    <row r="2">
      <c r="A2" s="2" t="inlineStr">
        <is>
          <t>€/m² BGF, Kostenstand 2010, einschl. USt. und Baunebenkosten</t>
        </is>
      </c>
    </row>
    <row r="4" ht="30" customHeight="1">
      <c r="A4" s="3" t="inlineStr">
        <is>
          <t>Nr.</t>
        </is>
      </c>
      <c r="B4" s="3" t="inlineStr">
        <is>
          <t>Gebäudeart</t>
        </is>
      </c>
      <c r="C4" s="3" t="inlineStr">
        <is>
          <t>Stufe 1</t>
        </is>
      </c>
      <c r="D4" s="3" t="inlineStr">
        <is>
          <t>Stufe 2</t>
        </is>
      </c>
      <c r="E4" s="3" t="inlineStr">
        <is>
          <t>Stufe 3</t>
        </is>
      </c>
      <c r="F4" s="3" t="inlineStr">
        <is>
          <t>Stufe 4</t>
        </is>
      </c>
      <c r="G4" s="3" t="inlineStr">
        <is>
          <t>Stufe 5</t>
        </is>
      </c>
      <c r="H4" s="3" t="inlineStr">
        <is>
          <t>BNK</t>
        </is>
      </c>
      <c r="I4" s="3" t="inlineStr">
        <is>
          <t>Indexreihe</t>
        </is>
      </c>
    </row>
    <row r="5">
      <c r="A5" s="21" t="inlineStr">
        <is>
          <t>1.01</t>
        </is>
      </c>
      <c r="B5" s="22" t="inlineStr">
        <is>
          <t>freistehende Einfamilienhäuser – Keller-, Erdgeschoss, Dachgeschoss voll ausgebaut</t>
        </is>
      </c>
      <c r="C5" s="13" t="n">
        <v>655</v>
      </c>
      <c r="D5" s="13" t="n">
        <v>725</v>
      </c>
      <c r="E5" s="13" t="n">
        <v>835</v>
      </c>
      <c r="F5" s="13" t="n">
        <v>1005</v>
      </c>
      <c r="G5" s="13" t="n">
        <v>1260</v>
      </c>
      <c r="H5" s="15" t="n">
        <v>0.17</v>
      </c>
      <c r="I5" s="13" t="inlineStr">
        <is>
          <t>Wohngebäude</t>
        </is>
      </c>
    </row>
    <row r="6">
      <c r="A6" s="21" t="inlineStr">
        <is>
          <t>2.01</t>
        </is>
      </c>
      <c r="B6" s="22" t="inlineStr">
        <is>
          <t>Doppel- und Reihenendhäuser – Keller-, Erdgeschoss, Dachgeschoss voll ausgebaut</t>
        </is>
      </c>
      <c r="C6" s="13" t="n">
        <v>615</v>
      </c>
      <c r="D6" s="13" t="n">
        <v>685</v>
      </c>
      <c r="E6" s="13" t="n">
        <v>785</v>
      </c>
      <c r="F6" s="13" t="n">
        <v>945</v>
      </c>
      <c r="G6" s="13" t="n">
        <v>1180</v>
      </c>
      <c r="H6" s="15" t="n">
        <v>0.17</v>
      </c>
      <c r="I6" s="13" t="inlineStr">
        <is>
          <t>Wohngebäude</t>
        </is>
      </c>
    </row>
    <row r="7">
      <c r="A7" s="21" t="inlineStr">
        <is>
          <t>3.01</t>
        </is>
      </c>
      <c r="B7" s="22" t="inlineStr">
        <is>
          <t>Reihenmittelhäuser – Keller-, Erdgeschoss, Dachgeschoss voll ausgebaut</t>
        </is>
      </c>
      <c r="C7" s="13" t="n">
        <v>575</v>
      </c>
      <c r="D7" s="13" t="n">
        <v>640</v>
      </c>
      <c r="E7" s="13" t="n">
        <v>735</v>
      </c>
      <c r="F7" s="13" t="n">
        <v>885</v>
      </c>
      <c r="G7" s="13" t="n">
        <v>1105</v>
      </c>
      <c r="H7" s="15" t="n">
        <v>0.17</v>
      </c>
      <c r="I7" s="13" t="inlineStr">
        <is>
          <t>Wohngebäude</t>
        </is>
      </c>
    </row>
    <row r="8">
      <c r="A8" s="21" t="inlineStr">
        <is>
          <t>1.02</t>
        </is>
      </c>
      <c r="B8" s="22" t="inlineStr">
        <is>
          <t>freistehende Einfamilienhäuser – Keller-, Erdgeschoss, Dachgeschoss nicht ausgebaut</t>
        </is>
      </c>
      <c r="C8" s="13" t="n">
        <v>545</v>
      </c>
      <c r="D8" s="13" t="n">
        <v>605</v>
      </c>
      <c r="E8" s="13" t="n">
        <v>695</v>
      </c>
      <c r="F8" s="13" t="n">
        <v>840</v>
      </c>
      <c r="G8" s="13" t="n">
        <v>1050</v>
      </c>
      <c r="H8" s="15" t="n">
        <v>0.17</v>
      </c>
      <c r="I8" s="13" t="inlineStr">
        <is>
          <t>Wohngebäude</t>
        </is>
      </c>
    </row>
    <row r="9">
      <c r="A9" s="21" t="inlineStr">
        <is>
          <t>2.02</t>
        </is>
      </c>
      <c r="B9" s="22" t="inlineStr">
        <is>
          <t>Doppel- und Reihenendhäuser – Keller-, Erdgeschoss, Dachgeschoss nicht ausgebaut</t>
        </is>
      </c>
      <c r="C9" s="13" t="n">
        <v>515</v>
      </c>
      <c r="D9" s="13" t="n">
        <v>570</v>
      </c>
      <c r="E9" s="13" t="n">
        <v>655</v>
      </c>
      <c r="F9" s="13" t="n">
        <v>790</v>
      </c>
      <c r="G9" s="13" t="n">
        <v>985</v>
      </c>
      <c r="H9" s="15" t="n">
        <v>0.17</v>
      </c>
      <c r="I9" s="13" t="inlineStr">
        <is>
          <t>Wohngebäude</t>
        </is>
      </c>
    </row>
    <row r="10">
      <c r="A10" s="21" t="inlineStr">
        <is>
          <t>3.02</t>
        </is>
      </c>
      <c r="B10" s="22" t="inlineStr">
        <is>
          <t>Reihenmittelhäuser – Keller-, Erdgeschoss, Dachgeschoss nicht ausgebaut</t>
        </is>
      </c>
      <c r="C10" s="13" t="n">
        <v>480</v>
      </c>
      <c r="D10" s="13" t="n">
        <v>535</v>
      </c>
      <c r="E10" s="13" t="n">
        <v>615</v>
      </c>
      <c r="F10" s="13" t="n">
        <v>740</v>
      </c>
      <c r="G10" s="13" t="n">
        <v>925</v>
      </c>
      <c r="H10" s="15" t="n">
        <v>0.17</v>
      </c>
      <c r="I10" s="13" t="inlineStr">
        <is>
          <t>Wohngebäude</t>
        </is>
      </c>
    </row>
    <row r="11">
      <c r="A11" s="21" t="inlineStr">
        <is>
          <t>1.03</t>
        </is>
      </c>
      <c r="B11" s="22" t="inlineStr">
        <is>
          <t>freistehende Einfamilienhäuser – Keller-, Erdgeschoss, Flachdach oder flach geneigtes Dach</t>
        </is>
      </c>
      <c r="C11" s="13" t="n">
        <v>705</v>
      </c>
      <c r="D11" s="13" t="n">
        <v>785</v>
      </c>
      <c r="E11" s="13" t="n">
        <v>900</v>
      </c>
      <c r="F11" s="13" t="n">
        <v>1085</v>
      </c>
      <c r="G11" s="13" t="n">
        <v>1360</v>
      </c>
      <c r="H11" s="15" t="n">
        <v>0.17</v>
      </c>
      <c r="I11" s="13" t="inlineStr">
        <is>
          <t>Wohngebäude</t>
        </is>
      </c>
    </row>
    <row r="12">
      <c r="A12" s="21" t="inlineStr">
        <is>
          <t>2.03</t>
        </is>
      </c>
      <c r="B12" s="22" t="inlineStr">
        <is>
          <t>Doppel- und Reihenendhäuser – Keller-, Erdgeschoss, Flachdach oder flach geneigtes Dach</t>
        </is>
      </c>
      <c r="C12" s="13" t="n">
        <v>665</v>
      </c>
      <c r="D12" s="13" t="n">
        <v>735</v>
      </c>
      <c r="E12" s="13" t="n">
        <v>845</v>
      </c>
      <c r="F12" s="13" t="n">
        <v>1020</v>
      </c>
      <c r="G12" s="13" t="n">
        <v>1275</v>
      </c>
      <c r="H12" s="15" t="n">
        <v>0.17</v>
      </c>
      <c r="I12" s="13" t="inlineStr">
        <is>
          <t>Wohngebäude</t>
        </is>
      </c>
    </row>
    <row r="13">
      <c r="A13" s="21" t="inlineStr">
        <is>
          <t>3.03</t>
        </is>
      </c>
      <c r="B13" s="22" t="inlineStr">
        <is>
          <t>Reihenmittelhäuser – Keller-, Erdgeschoss, Flachdach oder flach geneigtes Dach</t>
        </is>
      </c>
      <c r="C13" s="13" t="n">
        <v>620</v>
      </c>
      <c r="D13" s="13" t="n">
        <v>690</v>
      </c>
      <c r="E13" s="13" t="n">
        <v>795</v>
      </c>
      <c r="F13" s="13" t="n">
        <v>955</v>
      </c>
      <c r="G13" s="13" t="n">
        <v>1195</v>
      </c>
      <c r="H13" s="15" t="n">
        <v>0.17</v>
      </c>
      <c r="I13" s="13" t="inlineStr">
        <is>
          <t>Wohngebäude</t>
        </is>
      </c>
    </row>
    <row r="14">
      <c r="A14" s="21" t="inlineStr">
        <is>
          <t>1.11</t>
        </is>
      </c>
      <c r="B14" s="22" t="inlineStr">
        <is>
          <t>freistehende Einfamilienhäuser – Keller-, Erd-, Obergeschoss, Dachgeschoss voll ausgebaut</t>
        </is>
      </c>
      <c r="C14" s="13" t="n">
        <v>655</v>
      </c>
      <c r="D14" s="13" t="n">
        <v>725</v>
      </c>
      <c r="E14" s="13" t="n">
        <v>835</v>
      </c>
      <c r="F14" s="13" t="n">
        <v>1005</v>
      </c>
      <c r="G14" s="13" t="n">
        <v>1260</v>
      </c>
      <c r="H14" s="15" t="n">
        <v>0.17</v>
      </c>
      <c r="I14" s="13" t="inlineStr">
        <is>
          <t>Wohngebäude</t>
        </is>
      </c>
    </row>
    <row r="15">
      <c r="A15" s="21" t="inlineStr">
        <is>
          <t>2.11</t>
        </is>
      </c>
      <c r="B15" s="22" t="inlineStr">
        <is>
          <t>Doppel- und Reihenendhäuser – Keller-, Erd-, Obergeschoss, Dachgeschoss voll ausgebaut</t>
        </is>
      </c>
      <c r="C15" s="13" t="n">
        <v>615</v>
      </c>
      <c r="D15" s="13" t="n">
        <v>685</v>
      </c>
      <c r="E15" s="13" t="n">
        <v>785</v>
      </c>
      <c r="F15" s="13" t="n">
        <v>945</v>
      </c>
      <c r="G15" s="13" t="n">
        <v>1180</v>
      </c>
      <c r="H15" s="15" t="n">
        <v>0.17</v>
      </c>
      <c r="I15" s="13" t="inlineStr">
        <is>
          <t>Wohngebäude</t>
        </is>
      </c>
    </row>
    <row r="16">
      <c r="A16" s="21" t="inlineStr">
        <is>
          <t>3.11</t>
        </is>
      </c>
      <c r="B16" s="22" t="inlineStr">
        <is>
          <t>Reihenmittelhäuser – Keller-, Erd-, Obergeschoss, Dachgeschoss voll ausgebaut</t>
        </is>
      </c>
      <c r="C16" s="13" t="n">
        <v>575</v>
      </c>
      <c r="D16" s="13" t="n">
        <v>640</v>
      </c>
      <c r="E16" s="13" t="n">
        <v>735</v>
      </c>
      <c r="F16" s="13" t="n">
        <v>885</v>
      </c>
      <c r="G16" s="13" t="n">
        <v>1105</v>
      </c>
      <c r="H16" s="15" t="n">
        <v>0.17</v>
      </c>
      <c r="I16" s="13" t="inlineStr">
        <is>
          <t>Wohngebäude</t>
        </is>
      </c>
    </row>
    <row r="17">
      <c r="A17" s="21" t="inlineStr">
        <is>
          <t>1.12</t>
        </is>
      </c>
      <c r="B17" s="22" t="inlineStr">
        <is>
          <t>freistehende Einfamilienhäuser – Keller-, Erd-, Obergeschoss, Dachgeschoss nicht ausgebaut</t>
        </is>
      </c>
      <c r="C17" s="13" t="n">
        <v>570</v>
      </c>
      <c r="D17" s="13" t="n">
        <v>635</v>
      </c>
      <c r="E17" s="13" t="n">
        <v>730</v>
      </c>
      <c r="F17" s="13" t="n">
        <v>880</v>
      </c>
      <c r="G17" s="13" t="n">
        <v>1100</v>
      </c>
      <c r="H17" s="15" t="n">
        <v>0.17</v>
      </c>
      <c r="I17" s="13" t="inlineStr">
        <is>
          <t>Wohngebäude</t>
        </is>
      </c>
    </row>
    <row r="18">
      <c r="A18" s="21" t="inlineStr">
        <is>
          <t>2.12</t>
        </is>
      </c>
      <c r="B18" s="22" t="inlineStr">
        <is>
          <t>Doppel- und Reihenendhäuser – Keller-, Erd-, Obergeschoss, Dachgeschoss nicht ausgebaut</t>
        </is>
      </c>
      <c r="C18" s="13" t="n">
        <v>535</v>
      </c>
      <c r="D18" s="13" t="n">
        <v>595</v>
      </c>
      <c r="E18" s="13" t="n">
        <v>685</v>
      </c>
      <c r="F18" s="13" t="n">
        <v>825</v>
      </c>
      <c r="G18" s="13" t="n">
        <v>1035</v>
      </c>
      <c r="H18" s="15" t="n">
        <v>0.17</v>
      </c>
      <c r="I18" s="13" t="inlineStr">
        <is>
          <t>Wohngebäude</t>
        </is>
      </c>
    </row>
    <row r="19">
      <c r="A19" s="21" t="inlineStr">
        <is>
          <t>3.12</t>
        </is>
      </c>
      <c r="B19" s="22" t="inlineStr">
        <is>
          <t>Reihenmittelhäuser – Keller-, Erd-, Obergeschoss, Dachgeschoss nicht ausgebaut</t>
        </is>
      </c>
      <c r="C19" s="13" t="n">
        <v>505</v>
      </c>
      <c r="D19" s="13" t="n">
        <v>560</v>
      </c>
      <c r="E19" s="13" t="n">
        <v>640</v>
      </c>
      <c r="F19" s="13" t="n">
        <v>775</v>
      </c>
      <c r="G19" s="13" t="n">
        <v>965</v>
      </c>
      <c r="H19" s="15" t="n">
        <v>0.17</v>
      </c>
      <c r="I19" s="13" t="inlineStr">
        <is>
          <t>Wohngebäude</t>
        </is>
      </c>
    </row>
    <row r="20">
      <c r="A20" s="21" t="inlineStr">
        <is>
          <t>1.13</t>
        </is>
      </c>
      <c r="B20" s="22" t="inlineStr">
        <is>
          <t>freistehende Einfamilienhäuser – Keller-, Erd-, Obergeschoss, Flachdach oder flach geneigtes Dach</t>
        </is>
      </c>
      <c r="C20" s="13" t="n">
        <v>665</v>
      </c>
      <c r="D20" s="13" t="n">
        <v>740</v>
      </c>
      <c r="E20" s="13" t="n">
        <v>850</v>
      </c>
      <c r="F20" s="13" t="n">
        <v>1025</v>
      </c>
      <c r="G20" s="13" t="n">
        <v>1285</v>
      </c>
      <c r="H20" s="15" t="n">
        <v>0.17</v>
      </c>
      <c r="I20" s="13" t="inlineStr">
        <is>
          <t>Wohngebäude</t>
        </is>
      </c>
    </row>
    <row r="21">
      <c r="A21" s="21" t="inlineStr">
        <is>
          <t>2.13</t>
        </is>
      </c>
      <c r="B21" s="22" t="inlineStr">
        <is>
          <t>Doppel- und Reihenendhäuser – Keller-, Erd-, Obergeschoss, Flachdach oder flach geneigtes Dach</t>
        </is>
      </c>
      <c r="C21" s="13" t="n">
        <v>625</v>
      </c>
      <c r="D21" s="13" t="n">
        <v>695</v>
      </c>
      <c r="E21" s="13" t="n">
        <v>800</v>
      </c>
      <c r="F21" s="13" t="n">
        <v>965</v>
      </c>
      <c r="G21" s="13" t="n">
        <v>1205</v>
      </c>
      <c r="H21" s="15" t="n">
        <v>0.17</v>
      </c>
      <c r="I21" s="13" t="inlineStr">
        <is>
          <t>Wohngebäude</t>
        </is>
      </c>
    </row>
    <row r="22">
      <c r="A22" s="21" t="inlineStr">
        <is>
          <t>3.13</t>
        </is>
      </c>
      <c r="B22" s="22" t="inlineStr">
        <is>
          <t>Reihenmittelhäuser – Keller-, Erd-, Obergeschoss, Flachdach oder flach geneigtes Dach</t>
        </is>
      </c>
      <c r="C22" s="13" t="n">
        <v>585</v>
      </c>
      <c r="D22" s="13" t="n">
        <v>650</v>
      </c>
      <c r="E22" s="13" t="n">
        <v>750</v>
      </c>
      <c r="F22" s="13" t="n">
        <v>905</v>
      </c>
      <c r="G22" s="13" t="n">
        <v>1130</v>
      </c>
      <c r="H22" s="15" t="n">
        <v>0.17</v>
      </c>
      <c r="I22" s="13" t="inlineStr">
        <is>
          <t>Wohngebäude</t>
        </is>
      </c>
    </row>
    <row r="23">
      <c r="A23" s="21" t="inlineStr">
        <is>
          <t>1.21</t>
        </is>
      </c>
      <c r="B23" s="22" t="inlineStr">
        <is>
          <t>freistehende Einfamilienhäuser – Erdgeschoss, nicht unterkellert, Dachgeschoss voll ausgebaut</t>
        </is>
      </c>
      <c r="C23" s="13" t="n">
        <v>790</v>
      </c>
      <c r="D23" s="13" t="n">
        <v>875</v>
      </c>
      <c r="E23" s="13" t="n">
        <v>1005</v>
      </c>
      <c r="F23" s="13" t="n">
        <v>1215</v>
      </c>
      <c r="G23" s="13" t="n">
        <v>1515</v>
      </c>
      <c r="H23" s="15" t="n">
        <v>0.17</v>
      </c>
      <c r="I23" s="13" t="inlineStr">
        <is>
          <t>Wohngebäude</t>
        </is>
      </c>
    </row>
    <row r="24">
      <c r="A24" s="21" t="inlineStr">
        <is>
          <t>2.21</t>
        </is>
      </c>
      <c r="B24" s="22" t="inlineStr">
        <is>
          <t>Doppel- und Reihenendhäuser – Erdgeschoss, nicht unterkellert, Dachgeschoss voll ausgebaut</t>
        </is>
      </c>
      <c r="C24" s="13" t="n">
        <v>740</v>
      </c>
      <c r="D24" s="13" t="n">
        <v>825</v>
      </c>
      <c r="E24" s="13" t="n">
        <v>945</v>
      </c>
      <c r="F24" s="13" t="n">
        <v>1140</v>
      </c>
      <c r="G24" s="13" t="n">
        <v>1425</v>
      </c>
      <c r="H24" s="15" t="n">
        <v>0.17</v>
      </c>
      <c r="I24" s="13" t="inlineStr">
        <is>
          <t>Wohngebäude</t>
        </is>
      </c>
    </row>
    <row r="25">
      <c r="A25" s="21" t="inlineStr">
        <is>
          <t>3.21</t>
        </is>
      </c>
      <c r="B25" s="22" t="inlineStr">
        <is>
          <t>Reihenmittelhäuser – Erdgeschoss, nicht unterkellert, Dachgeschoss voll ausgebaut</t>
        </is>
      </c>
      <c r="C25" s="13" t="n">
        <v>695</v>
      </c>
      <c r="D25" s="13" t="n">
        <v>770</v>
      </c>
      <c r="E25" s="13" t="n">
        <v>885</v>
      </c>
      <c r="F25" s="13" t="n">
        <v>1065</v>
      </c>
      <c r="G25" s="13" t="n">
        <v>1335</v>
      </c>
      <c r="H25" s="15" t="n">
        <v>0.17</v>
      </c>
      <c r="I25" s="13" t="inlineStr">
        <is>
          <t>Wohngebäude</t>
        </is>
      </c>
    </row>
    <row r="26">
      <c r="A26" s="21" t="inlineStr">
        <is>
          <t>1.22</t>
        </is>
      </c>
      <c r="B26" s="22" t="inlineStr">
        <is>
          <t>freistehende Einfamilienhäuser – Erdgeschoss, nicht unterkellert, Dachgeschoss nicht ausgebaut</t>
        </is>
      </c>
      <c r="C26" s="13" t="n">
        <v>585</v>
      </c>
      <c r="D26" s="13" t="n">
        <v>650</v>
      </c>
      <c r="E26" s="13" t="n">
        <v>745</v>
      </c>
      <c r="F26" s="13" t="n">
        <v>900</v>
      </c>
      <c r="G26" s="13" t="n">
        <v>1125</v>
      </c>
      <c r="H26" s="15" t="n">
        <v>0.17</v>
      </c>
      <c r="I26" s="13" t="inlineStr">
        <is>
          <t>Wohngebäude</t>
        </is>
      </c>
    </row>
    <row r="27">
      <c r="A27" s="21" t="inlineStr">
        <is>
          <t>2.22</t>
        </is>
      </c>
      <c r="B27" s="22" t="inlineStr">
        <is>
          <t>Doppel- und Reihenendhäuser – Erdgeschoss, nicht unterkellert, Dachgeschoss nicht ausgebaut</t>
        </is>
      </c>
      <c r="C27" s="13" t="n">
        <v>550</v>
      </c>
      <c r="D27" s="13" t="n">
        <v>610</v>
      </c>
      <c r="E27" s="13" t="n">
        <v>700</v>
      </c>
      <c r="F27" s="13" t="n">
        <v>845</v>
      </c>
      <c r="G27" s="13" t="n">
        <v>1055</v>
      </c>
      <c r="H27" s="15" t="n">
        <v>0.17</v>
      </c>
      <c r="I27" s="13" t="inlineStr">
        <is>
          <t>Wohngebäude</t>
        </is>
      </c>
    </row>
    <row r="28">
      <c r="A28" s="21" t="inlineStr">
        <is>
          <t>3.22</t>
        </is>
      </c>
      <c r="B28" s="22" t="inlineStr">
        <is>
          <t>Reihenmittelhäuser – Erdgeschoss, nicht unterkellert, Dachgeschoss nicht ausgebaut</t>
        </is>
      </c>
      <c r="C28" s="13" t="n">
        <v>515</v>
      </c>
      <c r="D28" s="13" t="n">
        <v>570</v>
      </c>
      <c r="E28" s="13" t="n">
        <v>655</v>
      </c>
      <c r="F28" s="13" t="n">
        <v>790</v>
      </c>
      <c r="G28" s="13" t="n">
        <v>990</v>
      </c>
      <c r="H28" s="15" t="n">
        <v>0.17</v>
      </c>
      <c r="I28" s="13" t="inlineStr">
        <is>
          <t>Wohngebäude</t>
        </is>
      </c>
    </row>
    <row r="29">
      <c r="A29" s="21" t="inlineStr">
        <is>
          <t>1.23</t>
        </is>
      </c>
      <c r="B29" s="22" t="inlineStr">
        <is>
          <t>freistehende Einfamilienhäuser – Erdgeschoss, nicht unterkellert, Flachdach oder flach geneigtes Dach</t>
        </is>
      </c>
      <c r="C29" s="13" t="n">
        <v>920</v>
      </c>
      <c r="D29" s="13" t="n">
        <v>1025</v>
      </c>
      <c r="E29" s="13" t="n">
        <v>1180</v>
      </c>
      <c r="F29" s="13" t="n">
        <v>1420</v>
      </c>
      <c r="G29" s="13" t="n">
        <v>1775</v>
      </c>
      <c r="H29" s="15" t="n">
        <v>0.17</v>
      </c>
      <c r="I29" s="13" t="inlineStr">
        <is>
          <t>Wohngebäude</t>
        </is>
      </c>
    </row>
    <row r="30">
      <c r="A30" s="21" t="inlineStr">
        <is>
          <t>2.23</t>
        </is>
      </c>
      <c r="B30" s="22" t="inlineStr">
        <is>
          <t>Doppel- und Reihenendhäuser – Erdgeschoss, nicht unterkellert, Flachdach oder flach geneigtes Dach</t>
        </is>
      </c>
      <c r="C30" s="13" t="n">
        <v>865</v>
      </c>
      <c r="D30" s="13" t="n">
        <v>965</v>
      </c>
      <c r="E30" s="13" t="n">
        <v>1105</v>
      </c>
      <c r="F30" s="13" t="n">
        <v>1335</v>
      </c>
      <c r="G30" s="13" t="n">
        <v>1670</v>
      </c>
      <c r="H30" s="15" t="n">
        <v>0.17</v>
      </c>
      <c r="I30" s="13" t="inlineStr">
        <is>
          <t>Wohngebäude</t>
        </is>
      </c>
    </row>
    <row r="31">
      <c r="A31" s="21" t="inlineStr">
        <is>
          <t>3.23</t>
        </is>
      </c>
      <c r="B31" s="22" t="inlineStr">
        <is>
          <t>Reihenmittelhäuser – Erdgeschoss, nicht unterkellert, Flachdach oder flach geneigtes Dach</t>
        </is>
      </c>
      <c r="C31" s="13" t="n">
        <v>810</v>
      </c>
      <c r="D31" s="13" t="n">
        <v>900</v>
      </c>
      <c r="E31" s="13" t="n">
        <v>1035</v>
      </c>
      <c r="F31" s="13" t="n">
        <v>1250</v>
      </c>
      <c r="G31" s="13" t="n">
        <v>1560</v>
      </c>
      <c r="H31" s="15" t="n">
        <v>0.17</v>
      </c>
      <c r="I31" s="13" t="inlineStr">
        <is>
          <t>Wohngebäude</t>
        </is>
      </c>
    </row>
    <row r="32">
      <c r="A32" s="21" t="inlineStr">
        <is>
          <t>1.31</t>
        </is>
      </c>
      <c r="B32" s="22" t="inlineStr">
        <is>
          <t>freistehende Einfamilienhäuser – Erd-, Obergeschoss, nicht unterkellert, Dachgeschoss voll ausgebaut</t>
        </is>
      </c>
      <c r="C32" s="13" t="n">
        <v>720</v>
      </c>
      <c r="D32" s="13" t="n">
        <v>800</v>
      </c>
      <c r="E32" s="13" t="n">
        <v>920</v>
      </c>
      <c r="F32" s="13" t="n">
        <v>1105</v>
      </c>
      <c r="G32" s="13" t="n">
        <v>1385</v>
      </c>
      <c r="H32" s="15" t="n">
        <v>0.17</v>
      </c>
      <c r="I32" s="13" t="inlineStr">
        <is>
          <t>Wohngebäude</t>
        </is>
      </c>
    </row>
    <row r="33">
      <c r="A33" s="21" t="inlineStr">
        <is>
          <t>2.31</t>
        </is>
      </c>
      <c r="B33" s="22" t="inlineStr">
        <is>
          <t>Doppel- und Reihenendhäuser – Erd-, Obergeschoss, nicht unterkellert, Dachgeschoss voll ausgebaut</t>
        </is>
      </c>
      <c r="C33" s="13" t="n">
        <v>675</v>
      </c>
      <c r="D33" s="13" t="n">
        <v>750</v>
      </c>
      <c r="E33" s="13" t="n">
        <v>865</v>
      </c>
      <c r="F33" s="13" t="n">
        <v>1040</v>
      </c>
      <c r="G33" s="13" t="n">
        <v>1300</v>
      </c>
      <c r="H33" s="15" t="n">
        <v>0.17</v>
      </c>
      <c r="I33" s="13" t="inlineStr">
        <is>
          <t>Wohngebäude</t>
        </is>
      </c>
    </row>
    <row r="34">
      <c r="A34" s="21" t="inlineStr">
        <is>
          <t>3.31</t>
        </is>
      </c>
      <c r="B34" s="22" t="inlineStr">
        <is>
          <t>Reihenmittelhäuser – Erd-, Obergeschoss, nicht unterkellert, Dachgeschoss voll ausgebaut</t>
        </is>
      </c>
      <c r="C34" s="13" t="n">
        <v>635</v>
      </c>
      <c r="D34" s="13" t="n">
        <v>705</v>
      </c>
      <c r="E34" s="13" t="n">
        <v>810</v>
      </c>
      <c r="F34" s="13" t="n">
        <v>975</v>
      </c>
      <c r="G34" s="13" t="n">
        <v>1215</v>
      </c>
      <c r="H34" s="15" t="n">
        <v>0.17</v>
      </c>
      <c r="I34" s="13" t="inlineStr">
        <is>
          <t>Wohngebäude</t>
        </is>
      </c>
    </row>
    <row r="35">
      <c r="A35" s="21" t="inlineStr">
        <is>
          <t>1.32</t>
        </is>
      </c>
      <c r="B35" s="22" t="inlineStr">
        <is>
          <t>freistehende Einfamilienhäuser – Erd-, Obergeschoss, nicht unterkellert, Dachgeschoss nicht ausgebaut</t>
        </is>
      </c>
      <c r="C35" s="13" t="n">
        <v>620</v>
      </c>
      <c r="D35" s="13" t="n">
        <v>690</v>
      </c>
      <c r="E35" s="13" t="n">
        <v>790</v>
      </c>
      <c r="F35" s="13" t="n">
        <v>955</v>
      </c>
      <c r="G35" s="13" t="n">
        <v>1190</v>
      </c>
      <c r="H35" s="15" t="n">
        <v>0.17</v>
      </c>
      <c r="I35" s="13" t="inlineStr">
        <is>
          <t>Wohngebäude</t>
        </is>
      </c>
    </row>
    <row r="36">
      <c r="A36" s="21" t="inlineStr">
        <is>
          <t>2.32</t>
        </is>
      </c>
      <c r="B36" s="22" t="inlineStr">
        <is>
          <t>Doppel- und Reihenendhäuser – Erd-, Obergeschoss, nicht unterkellert, Dachgeschoss nicht ausgebaut</t>
        </is>
      </c>
      <c r="C36" s="13" t="n">
        <v>580</v>
      </c>
      <c r="D36" s="13" t="n">
        <v>645</v>
      </c>
      <c r="E36" s="13" t="n">
        <v>745</v>
      </c>
      <c r="F36" s="13" t="n">
        <v>895</v>
      </c>
      <c r="G36" s="13" t="n">
        <v>1120</v>
      </c>
      <c r="H36" s="15" t="n">
        <v>0.17</v>
      </c>
      <c r="I36" s="13" t="inlineStr">
        <is>
          <t>Wohngebäude</t>
        </is>
      </c>
    </row>
    <row r="37">
      <c r="A37" s="21" t="inlineStr">
        <is>
          <t>3.32</t>
        </is>
      </c>
      <c r="B37" s="22" t="inlineStr">
        <is>
          <t>Reihenmittelhäuser – Erd-, Obergeschoss, nicht unterkellert, Dachgeschoss nicht ausgebaut</t>
        </is>
      </c>
      <c r="C37" s="13" t="n">
        <v>545</v>
      </c>
      <c r="D37" s="13" t="n">
        <v>605</v>
      </c>
      <c r="E37" s="13" t="n">
        <v>695</v>
      </c>
      <c r="F37" s="13" t="n">
        <v>840</v>
      </c>
      <c r="G37" s="13" t="n">
        <v>1050</v>
      </c>
      <c r="H37" s="15" t="n">
        <v>0.17</v>
      </c>
      <c r="I37" s="13" t="inlineStr">
        <is>
          <t>Wohngebäude</t>
        </is>
      </c>
    </row>
    <row r="38">
      <c r="A38" s="21" t="inlineStr">
        <is>
          <t>1.33</t>
        </is>
      </c>
      <c r="B38" s="22" t="inlineStr">
        <is>
          <t>freistehende Einfamilienhäuser – Erd-, Obergeschoss, nicht unterkellert, Flachdach oder flach geneigtes Dach</t>
        </is>
      </c>
      <c r="C38" s="13" t="n">
        <v>785</v>
      </c>
      <c r="D38" s="13" t="n">
        <v>870</v>
      </c>
      <c r="E38" s="13" t="n">
        <v>1000</v>
      </c>
      <c r="F38" s="13" t="n">
        <v>1205</v>
      </c>
      <c r="G38" s="13" t="n">
        <v>1510</v>
      </c>
      <c r="H38" s="15" t="n">
        <v>0.17</v>
      </c>
      <c r="I38" s="13" t="inlineStr">
        <is>
          <t>Wohngebäude</t>
        </is>
      </c>
    </row>
    <row r="39">
      <c r="A39" s="21" t="inlineStr">
        <is>
          <t>2.33</t>
        </is>
      </c>
      <c r="B39" s="22" t="inlineStr">
        <is>
          <t>Doppel- und Reihenendhäuser – Erd-, Obergeschoss, nicht unterkellert, Flachdach oder flach geneigtes Dach</t>
        </is>
      </c>
      <c r="C39" s="13" t="n">
        <v>735</v>
      </c>
      <c r="D39" s="13" t="n">
        <v>820</v>
      </c>
      <c r="E39" s="13" t="n">
        <v>940</v>
      </c>
      <c r="F39" s="13" t="n">
        <v>1135</v>
      </c>
      <c r="G39" s="13" t="n">
        <v>1415</v>
      </c>
      <c r="H39" s="15" t="n">
        <v>0.17</v>
      </c>
      <c r="I39" s="13" t="inlineStr">
        <is>
          <t>Wohngebäude</t>
        </is>
      </c>
    </row>
    <row r="40">
      <c r="A40" s="21" t="inlineStr">
        <is>
          <t>3.33</t>
        </is>
      </c>
      <c r="B40" s="22" t="inlineStr">
        <is>
          <t>Reihenmittelhäuser – Erd-, Obergeschoss, nicht unterkellert, Flachdach oder flach geneigtes Dach</t>
        </is>
      </c>
      <c r="C40" s="13" t="n">
        <v>690</v>
      </c>
      <c r="D40" s="13" t="n">
        <v>765</v>
      </c>
      <c r="E40" s="13" t="n">
        <v>880</v>
      </c>
      <c r="F40" s="13" t="n">
        <v>1060</v>
      </c>
      <c r="G40" s="13" t="n">
        <v>1325</v>
      </c>
      <c r="H40" s="15" t="n">
        <v>0.17</v>
      </c>
      <c r="I40" s="13" t="inlineStr">
        <is>
          <t>Wohngebäude</t>
        </is>
      </c>
    </row>
    <row r="41">
      <c r="A41" s="21" t="inlineStr">
        <is>
          <t>4.1</t>
        </is>
      </c>
      <c r="B41" s="13" t="inlineStr">
        <is>
          <t>Mehrfamilienhäuser mit bis zu 6 WE</t>
        </is>
      </c>
      <c r="C41" s="13" t="n"/>
      <c r="D41" s="13" t="n"/>
      <c r="E41" s="13" t="n">
        <v>825</v>
      </c>
      <c r="F41" s="13" t="n">
        <v>985</v>
      </c>
      <c r="G41" s="13" t="n">
        <v>1190</v>
      </c>
      <c r="H41" s="15" t="n">
        <v>0.19</v>
      </c>
      <c r="I41" s="13" t="inlineStr">
        <is>
          <t>Wohngebäude</t>
        </is>
      </c>
    </row>
    <row r="42">
      <c r="A42" s="21" t="inlineStr">
        <is>
          <t>4.2</t>
        </is>
      </c>
      <c r="B42" s="13" t="inlineStr">
        <is>
          <t>Mehrfamilienhäuser mit 7 bis 20 WE</t>
        </is>
      </c>
      <c r="C42" s="13" t="n"/>
      <c r="D42" s="13" t="n"/>
      <c r="E42" s="13" t="n">
        <v>765</v>
      </c>
      <c r="F42" s="13" t="n">
        <v>915</v>
      </c>
      <c r="G42" s="13" t="n">
        <v>1105</v>
      </c>
      <c r="H42" s="15" t="n">
        <v>0.19</v>
      </c>
      <c r="I42" s="13" t="inlineStr">
        <is>
          <t>Wohngebäude</t>
        </is>
      </c>
    </row>
    <row r="43">
      <c r="A43" s="21" t="inlineStr">
        <is>
          <t>4.3</t>
        </is>
      </c>
      <c r="B43" s="13" t="inlineStr">
        <is>
          <t>Mehrfamilienhäuser mit mehr als 20 WE</t>
        </is>
      </c>
      <c r="C43" s="13" t="n"/>
      <c r="D43" s="13" t="n"/>
      <c r="E43" s="13" t="n">
        <v>755</v>
      </c>
      <c r="F43" s="13" t="n">
        <v>900</v>
      </c>
      <c r="G43" s="13" t="n">
        <v>1090</v>
      </c>
      <c r="H43" s="15" t="n">
        <v>0.19</v>
      </c>
      <c r="I43" s="13" t="inlineStr">
        <is>
          <t>Wohngebäude</t>
        </is>
      </c>
    </row>
    <row r="44">
      <c r="A44" s="21" t="inlineStr">
        <is>
          <t>5.1</t>
        </is>
      </c>
      <c r="B44" s="22" t="inlineStr">
        <is>
          <t>Wohnhäuser mit Mischnutzung (Wohnanteil ca. 75 %)</t>
        </is>
      </c>
      <c r="C44" s="13" t="n"/>
      <c r="D44" s="13" t="n"/>
      <c r="E44" s="13" t="n">
        <v>860</v>
      </c>
      <c r="F44" s="13" t="n">
        <v>1085</v>
      </c>
      <c r="G44" s="13" t="n">
        <v>1375</v>
      </c>
      <c r="H44" s="15" t="n">
        <v>0.18</v>
      </c>
      <c r="I44" s="13" t="inlineStr">
        <is>
          <t>Wohngebäude</t>
        </is>
      </c>
    </row>
    <row r="45">
      <c r="A45" s="21" t="inlineStr">
        <is>
          <t>5.2</t>
        </is>
      </c>
      <c r="B45" s="22" t="inlineStr">
        <is>
          <t>Banken und Geschäftshäuser mit Wohnungen (Wohnanteil ca. 20–25 %)</t>
        </is>
      </c>
      <c r="C45" s="13" t="n"/>
      <c r="D45" s="13" t="n"/>
      <c r="E45" s="13" t="n">
        <v>890</v>
      </c>
      <c r="F45" s="13" t="n">
        <v>1375</v>
      </c>
      <c r="G45" s="13" t="n">
        <v>1720</v>
      </c>
      <c r="H45" s="15" t="n">
        <v>0.22</v>
      </c>
      <c r="I45" s="13" t="inlineStr">
        <is>
          <t>Bürogebäude</t>
        </is>
      </c>
    </row>
    <row r="46">
      <c r="A46" s="21" t="inlineStr">
        <is>
          <t>5.3</t>
        </is>
      </c>
      <c r="B46" s="22" t="inlineStr">
        <is>
          <t>Banken und Geschäftshäuser ohne Wohnungen</t>
        </is>
      </c>
      <c r="C46" s="13" t="n"/>
      <c r="D46" s="13" t="n"/>
      <c r="E46" s="13" t="n">
        <v>930</v>
      </c>
      <c r="F46" s="13" t="n">
        <v>1520</v>
      </c>
      <c r="G46" s="13" t="n">
        <v>1900</v>
      </c>
      <c r="H46" s="15" t="n">
        <v>0.22</v>
      </c>
      <c r="I46" s="13" t="inlineStr">
        <is>
          <t>Bürogebäude</t>
        </is>
      </c>
    </row>
    <row r="47">
      <c r="A47" s="21" t="inlineStr">
        <is>
          <t>6.1</t>
        </is>
      </c>
      <c r="B47" s="13" t="inlineStr">
        <is>
          <t>Bürogebäude, Massivbau</t>
        </is>
      </c>
      <c r="C47" s="13" t="n"/>
      <c r="D47" s="13" t="n"/>
      <c r="E47" s="13" t="n">
        <v>1040</v>
      </c>
      <c r="F47" s="13" t="n">
        <v>1685</v>
      </c>
      <c r="G47" s="13" t="n">
        <v>1900</v>
      </c>
      <c r="H47" s="15" t="n">
        <v>0.18</v>
      </c>
      <c r="I47" s="13" t="inlineStr">
        <is>
          <t>Bürogebäude</t>
        </is>
      </c>
    </row>
    <row r="48">
      <c r="A48" s="21" t="inlineStr">
        <is>
          <t>6.2</t>
        </is>
      </c>
      <c r="B48" s="13" t="inlineStr">
        <is>
          <t>Bürogebäude, Stahlbetonskelettbau</t>
        </is>
      </c>
      <c r="C48" s="13" t="n"/>
      <c r="D48" s="13" t="n"/>
      <c r="E48" s="13" t="n">
        <v>1175</v>
      </c>
      <c r="F48" s="13" t="n">
        <v>1840</v>
      </c>
      <c r="G48" s="13" t="n">
        <v>2090</v>
      </c>
      <c r="H48" s="15" t="n">
        <v>0.18</v>
      </c>
      <c r="I48" s="13" t="inlineStr">
        <is>
          <t>Bürogebäude</t>
        </is>
      </c>
    </row>
    <row r="49">
      <c r="A49" s="21" t="inlineStr">
        <is>
          <t>7.1</t>
        </is>
      </c>
      <c r="B49" s="13" t="inlineStr">
        <is>
          <t>Gemeindezentren</t>
        </is>
      </c>
      <c r="C49" s="13" t="n"/>
      <c r="D49" s="13" t="n"/>
      <c r="E49" s="13" t="n">
        <v>1130</v>
      </c>
      <c r="F49" s="13" t="n">
        <v>1425</v>
      </c>
      <c r="G49" s="13" t="n">
        <v>1905</v>
      </c>
      <c r="H49" s="15" t="n">
        <v>0.18</v>
      </c>
      <c r="I49" s="13" t="inlineStr">
        <is>
          <t>Bürogebäude</t>
        </is>
      </c>
    </row>
    <row r="50">
      <c r="A50" s="21" t="inlineStr">
        <is>
          <t>7.2</t>
        </is>
      </c>
      <c r="B50" s="13" t="inlineStr">
        <is>
          <t>Saalbauten/Veranstaltungsgebäude</t>
        </is>
      </c>
      <c r="C50" s="13" t="n"/>
      <c r="D50" s="13" t="n"/>
      <c r="E50" s="13" t="n">
        <v>1355</v>
      </c>
      <c r="F50" s="13" t="n">
        <v>1595</v>
      </c>
      <c r="G50" s="13" t="n">
        <v>2085</v>
      </c>
      <c r="H50" s="15" t="n">
        <v>0.18</v>
      </c>
      <c r="I50" s="13" t="inlineStr">
        <is>
          <t>Bürogebäude</t>
        </is>
      </c>
    </row>
    <row r="51">
      <c r="A51" s="21" t="inlineStr">
        <is>
          <t>8.1</t>
        </is>
      </c>
      <c r="B51" s="13" t="inlineStr">
        <is>
          <t>Kindergärten</t>
        </is>
      </c>
      <c r="C51" s="13" t="n"/>
      <c r="D51" s="13" t="n"/>
      <c r="E51" s="13" t="n">
        <v>1300</v>
      </c>
      <c r="F51" s="13" t="n">
        <v>1495</v>
      </c>
      <c r="G51" s="13" t="n">
        <v>1900</v>
      </c>
      <c r="H51" s="15" t="n">
        <v>0.2</v>
      </c>
      <c r="I51" s="13" t="inlineStr">
        <is>
          <t>Bürogebäude</t>
        </is>
      </c>
    </row>
    <row r="52">
      <c r="A52" s="21" t="inlineStr">
        <is>
          <t>8.2</t>
        </is>
      </c>
      <c r="B52" s="22" t="inlineStr">
        <is>
          <t>Allgemeinbildende Schulen, Berufsbildende Schulen</t>
        </is>
      </c>
      <c r="C52" s="13" t="n"/>
      <c r="D52" s="13" t="n"/>
      <c r="E52" s="13" t="n">
        <v>1450</v>
      </c>
      <c r="F52" s="13" t="n">
        <v>1670</v>
      </c>
      <c r="G52" s="13" t="n">
        <v>2120</v>
      </c>
      <c r="H52" s="15" t="n">
        <v>0.21</v>
      </c>
      <c r="I52" s="13" t="inlineStr">
        <is>
          <t>Bürogebäude</t>
        </is>
      </c>
    </row>
    <row r="53">
      <c r="A53" s="21" t="inlineStr">
        <is>
          <t>8.3</t>
        </is>
      </c>
      <c r="B53" s="13" t="inlineStr">
        <is>
          <t>Sonderschulen</t>
        </is>
      </c>
      <c r="C53" s="13" t="n"/>
      <c r="D53" s="13" t="n"/>
      <c r="E53" s="13" t="n">
        <v>1585</v>
      </c>
      <c r="F53" s="13" t="n">
        <v>1820</v>
      </c>
      <c r="G53" s="13" t="n">
        <v>2315</v>
      </c>
      <c r="H53" s="15" t="n">
        <v>0.17</v>
      </c>
      <c r="I53" s="13" t="inlineStr">
        <is>
          <t>Bürogebäude</t>
        </is>
      </c>
    </row>
    <row r="54">
      <c r="A54" s="21" t="inlineStr">
        <is>
          <t>9.1</t>
        </is>
      </c>
      <c r="B54" s="13" t="inlineStr">
        <is>
          <t>Wohnheime/Internate</t>
        </is>
      </c>
      <c r="C54" s="13" t="n"/>
      <c r="D54" s="13" t="n"/>
      <c r="E54" s="13" t="n">
        <v>1000</v>
      </c>
      <c r="F54" s="13" t="n">
        <v>1225</v>
      </c>
      <c r="G54" s="13" t="n">
        <v>1425</v>
      </c>
      <c r="H54" s="15" t="n">
        <v>0.18</v>
      </c>
      <c r="I54" s="13" t="inlineStr">
        <is>
          <t>Wohngebäude</t>
        </is>
      </c>
    </row>
    <row r="55">
      <c r="A55" s="21" t="inlineStr">
        <is>
          <t>9.2</t>
        </is>
      </c>
      <c r="B55" s="13" t="inlineStr">
        <is>
          <t>Alten-/Pflegeheime</t>
        </is>
      </c>
      <c r="C55" s="13" t="n"/>
      <c r="D55" s="13" t="n"/>
      <c r="E55" s="13" t="n">
        <v>1170</v>
      </c>
      <c r="F55" s="13" t="n">
        <v>1435</v>
      </c>
      <c r="G55" s="13" t="n">
        <v>1665</v>
      </c>
      <c r="H55" s="15" t="n">
        <v>0.18</v>
      </c>
      <c r="I55" s="13" t="inlineStr">
        <is>
          <t>Wohngebäude</t>
        </is>
      </c>
    </row>
    <row r="56">
      <c r="A56" s="21" t="inlineStr">
        <is>
          <t>10.1</t>
        </is>
      </c>
      <c r="B56" s="13" t="inlineStr">
        <is>
          <t>Krankenhäuser/Kliniken</t>
        </is>
      </c>
      <c r="C56" s="13" t="n"/>
      <c r="D56" s="13" t="n"/>
      <c r="E56" s="13" t="n">
        <v>1720</v>
      </c>
      <c r="F56" s="13" t="n">
        <v>2080</v>
      </c>
      <c r="G56" s="13" t="n">
        <v>2765</v>
      </c>
      <c r="H56" s="15" t="n">
        <v>0.21</v>
      </c>
      <c r="I56" s="13" t="inlineStr">
        <is>
          <t>Bürogebäude</t>
        </is>
      </c>
    </row>
    <row r="57">
      <c r="A57" s="21" t="inlineStr">
        <is>
          <t>10.2</t>
        </is>
      </c>
      <c r="B57" s="13" t="inlineStr">
        <is>
          <t>Tageskliniken/Ärztehäuser</t>
        </is>
      </c>
      <c r="C57" s="13" t="n"/>
      <c r="D57" s="13" t="n"/>
      <c r="E57" s="13" t="n">
        <v>1585</v>
      </c>
      <c r="F57" s="13" t="n">
        <v>1945</v>
      </c>
      <c r="G57" s="13" t="n">
        <v>2255</v>
      </c>
      <c r="H57" s="15" t="n">
        <v>0.21</v>
      </c>
      <c r="I57" s="13" t="inlineStr">
        <is>
          <t>Bürogebäude</t>
        </is>
      </c>
    </row>
    <row r="58">
      <c r="A58" s="21" t="inlineStr">
        <is>
          <t>11.1</t>
        </is>
      </c>
      <c r="B58" s="13" t="inlineStr">
        <is>
          <t>Hotels</t>
        </is>
      </c>
      <c r="C58" s="13" t="n"/>
      <c r="D58" s="13" t="n"/>
      <c r="E58" s="13" t="n">
        <v>1385</v>
      </c>
      <c r="F58" s="13" t="n">
        <v>1805</v>
      </c>
      <c r="G58" s="13" t="n">
        <v>2595</v>
      </c>
      <c r="H58" s="15" t="n">
        <v>0.21</v>
      </c>
      <c r="I58" s="13" t="inlineStr">
        <is>
          <t>Bürogebäude</t>
        </is>
      </c>
    </row>
    <row r="59">
      <c r="A59" s="21" t="inlineStr">
        <is>
          <t>12.1</t>
        </is>
      </c>
      <c r="B59" s="13" t="inlineStr">
        <is>
          <t>Sporthallen (Einfeldhallen)</t>
        </is>
      </c>
      <c r="C59" s="13" t="n"/>
      <c r="D59" s="13" t="n"/>
      <c r="E59" s="13" t="n">
        <v>1320</v>
      </c>
      <c r="F59" s="13" t="n">
        <v>1670</v>
      </c>
      <c r="G59" s="13" t="n">
        <v>1955</v>
      </c>
      <c r="H59" s="15" t="n">
        <v>0.17</v>
      </c>
      <c r="I59" s="13" t="inlineStr">
        <is>
          <t>gewerbl. Betriebsgeb.</t>
        </is>
      </c>
    </row>
    <row r="60">
      <c r="A60" s="21" t="inlineStr">
        <is>
          <t>12.2</t>
        </is>
      </c>
      <c r="B60" s="22" t="inlineStr">
        <is>
          <t>Sporthallen (Dreifeldhallen/Mehrzweckhallen)</t>
        </is>
      </c>
      <c r="C60" s="13" t="n"/>
      <c r="D60" s="13" t="n"/>
      <c r="E60" s="13" t="n">
        <v>1490</v>
      </c>
      <c r="F60" s="13" t="n">
        <v>1775</v>
      </c>
      <c r="G60" s="13" t="n">
        <v>2070</v>
      </c>
      <c r="H60" s="15" t="n">
        <v>0.19</v>
      </c>
      <c r="I60" s="13" t="inlineStr">
        <is>
          <t>gewerbl. Betriebsgeb.</t>
        </is>
      </c>
    </row>
    <row r="61">
      <c r="A61" s="21" t="inlineStr">
        <is>
          <t>12.3</t>
        </is>
      </c>
      <c r="B61" s="13" t="inlineStr">
        <is>
          <t>Tennishallen</t>
        </is>
      </c>
      <c r="C61" s="13" t="n"/>
      <c r="D61" s="13" t="n"/>
      <c r="E61" s="13" t="n">
        <v>1010</v>
      </c>
      <c r="F61" s="13" t="n">
        <v>1190</v>
      </c>
      <c r="G61" s="13" t="n">
        <v>1555</v>
      </c>
      <c r="H61" s="15" t="n">
        <v>0.17</v>
      </c>
      <c r="I61" s="13" t="inlineStr">
        <is>
          <t>gewerbl. Betriebsgeb.</t>
        </is>
      </c>
    </row>
    <row r="62">
      <c r="A62" s="21" t="inlineStr">
        <is>
          <t>12.4</t>
        </is>
      </c>
      <c r="B62" s="13" t="inlineStr">
        <is>
          <t>Freizeitbäder/Heilbäder</t>
        </is>
      </c>
      <c r="C62" s="13" t="n"/>
      <c r="D62" s="13" t="n"/>
      <c r="E62" s="13" t="n">
        <v>2450</v>
      </c>
      <c r="F62" s="13" t="n">
        <v>2985</v>
      </c>
      <c r="G62" s="13" t="n">
        <v>3840</v>
      </c>
      <c r="H62" s="15" t="n">
        <v>0.24</v>
      </c>
      <c r="I62" s="13" t="inlineStr">
        <is>
          <t>gewerbl. Betriebsgeb.</t>
        </is>
      </c>
    </row>
    <row r="63">
      <c r="A63" s="21" t="inlineStr">
        <is>
          <t>13.1</t>
        </is>
      </c>
      <c r="B63" s="13" t="inlineStr">
        <is>
          <t>Verbrauchermärkte</t>
        </is>
      </c>
      <c r="C63" s="13" t="n"/>
      <c r="D63" s="13" t="n"/>
      <c r="E63" s="13" t="n">
        <v>720</v>
      </c>
      <c r="F63" s="13" t="n">
        <v>870</v>
      </c>
      <c r="G63" s="13" t="n">
        <v>1020</v>
      </c>
      <c r="H63" s="15" t="n">
        <v>0.16</v>
      </c>
      <c r="I63" s="13" t="inlineStr">
        <is>
          <t>gewerbl. Betriebsgeb.</t>
        </is>
      </c>
    </row>
    <row r="64">
      <c r="A64" s="21" t="inlineStr">
        <is>
          <t>13.2</t>
        </is>
      </c>
      <c r="B64" s="13" t="inlineStr">
        <is>
          <t>Kauf-/Warenhäuser</t>
        </is>
      </c>
      <c r="C64" s="13" t="n"/>
      <c r="D64" s="13" t="n"/>
      <c r="E64" s="13" t="n">
        <v>1320</v>
      </c>
      <c r="F64" s="13" t="n">
        <v>1585</v>
      </c>
      <c r="G64" s="13" t="n">
        <v>1850</v>
      </c>
      <c r="H64" s="15" t="n">
        <v>0.22</v>
      </c>
      <c r="I64" s="13" t="inlineStr">
        <is>
          <t>gewerbl. Betriebsgeb.</t>
        </is>
      </c>
    </row>
    <row r="65">
      <c r="A65" s="21" t="inlineStr">
        <is>
          <t>13.3</t>
        </is>
      </c>
      <c r="B65" s="13" t="inlineStr">
        <is>
          <t>Autohäuser ohne Werkstatt</t>
        </is>
      </c>
      <c r="C65" s="13" t="n"/>
      <c r="D65" s="13" t="n"/>
      <c r="E65" s="13" t="n">
        <v>940</v>
      </c>
      <c r="F65" s="13" t="n">
        <v>1240</v>
      </c>
      <c r="G65" s="13" t="n">
        <v>1480</v>
      </c>
      <c r="H65" s="15" t="n">
        <v>0.21</v>
      </c>
      <c r="I65" s="13" t="inlineStr">
        <is>
          <t>gewerbl. Betriebsgeb.</t>
        </is>
      </c>
    </row>
    <row r="66">
      <c r="A66" s="21" t="inlineStr">
        <is>
          <t>14.1</t>
        </is>
      </c>
      <c r="B66" s="13" t="inlineStr">
        <is>
          <t>Einzelgaragen/Mehrfachgaragen</t>
        </is>
      </c>
      <c r="C66" s="13" t="n"/>
      <c r="D66" s="13" t="n"/>
      <c r="E66" s="13" t="n">
        <v>245</v>
      </c>
      <c r="F66" s="13" t="n">
        <v>485</v>
      </c>
      <c r="G66" s="13" t="n">
        <v>780</v>
      </c>
      <c r="H66" s="15" t="n">
        <v>0.12</v>
      </c>
      <c r="I66" s="13" t="inlineStr">
        <is>
          <t>Wohngebäude</t>
        </is>
      </c>
    </row>
    <row r="67">
      <c r="A67" s="21" t="inlineStr">
        <is>
          <t>14.2</t>
        </is>
      </c>
      <c r="B67" s="13" t="inlineStr">
        <is>
          <t>Hochgaragen</t>
        </is>
      </c>
      <c r="C67" s="13" t="n"/>
      <c r="D67" s="13" t="n"/>
      <c r="E67" s="13" t="n">
        <v>480</v>
      </c>
      <c r="F67" s="13" t="n">
        <v>655</v>
      </c>
      <c r="G67" s="13" t="n">
        <v>780</v>
      </c>
      <c r="H67" s="15" t="n">
        <v>0.15</v>
      </c>
      <c r="I67" s="13" t="inlineStr">
        <is>
          <t>gewerbl. Betriebsgeb.</t>
        </is>
      </c>
    </row>
    <row r="68">
      <c r="A68" s="21" t="inlineStr">
        <is>
          <t>14.3</t>
        </is>
      </c>
      <c r="B68" s="13" t="inlineStr">
        <is>
          <t>Tiefgaragen</t>
        </is>
      </c>
      <c r="C68" s="13" t="n"/>
      <c r="D68" s="13" t="n"/>
      <c r="E68" s="13" t="n">
        <v>560</v>
      </c>
      <c r="F68" s="13" t="n">
        <v>715</v>
      </c>
      <c r="G68" s="13" t="n">
        <v>850</v>
      </c>
      <c r="H68" s="15" t="n">
        <v>0.15</v>
      </c>
      <c r="I68" s="13" t="inlineStr">
        <is>
          <t>gewerbl. Betriebsgeb.</t>
        </is>
      </c>
    </row>
    <row r="69">
      <c r="A69" s="21" t="inlineStr">
        <is>
          <t>14.4</t>
        </is>
      </c>
      <c r="B69" s="13" t="inlineStr">
        <is>
          <t>Nutzfahrzeuggaragen</t>
        </is>
      </c>
      <c r="C69" s="13" t="n"/>
      <c r="D69" s="13" t="n"/>
      <c r="E69" s="13" t="n">
        <v>530</v>
      </c>
      <c r="F69" s="13" t="n">
        <v>680</v>
      </c>
      <c r="G69" s="13" t="n">
        <v>810</v>
      </c>
      <c r="H69" s="15" t="n">
        <v>0.13</v>
      </c>
      <c r="I69" s="13" t="inlineStr">
        <is>
          <t>gewerbl. Betriebsgeb.</t>
        </is>
      </c>
    </row>
    <row r="70">
      <c r="A70" s="21" t="inlineStr">
        <is>
          <t>15.1</t>
        </is>
      </c>
      <c r="B70" s="13" t="inlineStr">
        <is>
          <t>Betriebs-/Werkstätten, eingeschossig</t>
        </is>
      </c>
      <c r="C70" s="13" t="n"/>
      <c r="D70" s="13" t="n"/>
      <c r="E70" s="13" t="n">
        <v>970</v>
      </c>
      <c r="F70" s="13" t="n">
        <v>1165</v>
      </c>
      <c r="G70" s="13" t="n">
        <v>1430</v>
      </c>
      <c r="H70" s="15" t="n">
        <v>0.19</v>
      </c>
      <c r="I70" s="13" t="inlineStr">
        <is>
          <t>gewerbl. Betriebsgeb.</t>
        </is>
      </c>
    </row>
    <row r="71">
      <c r="A71" s="21" t="inlineStr">
        <is>
          <t>15.2</t>
        </is>
      </c>
      <c r="B71" s="22" t="inlineStr">
        <is>
          <t>Betriebs-/Werkstätten, mehrgeschossig ohne Hallenanteil</t>
        </is>
      </c>
      <c r="C71" s="13" t="n"/>
      <c r="D71" s="13" t="n"/>
      <c r="E71" s="13" t="n">
        <v>910</v>
      </c>
      <c r="F71" s="13" t="n">
        <v>1090</v>
      </c>
      <c r="G71" s="13" t="n">
        <v>1340</v>
      </c>
      <c r="H71" s="15" t="n">
        <v>0.19</v>
      </c>
      <c r="I71" s="13" t="inlineStr">
        <is>
          <t>gewerbl. Betriebsgeb.</t>
        </is>
      </c>
    </row>
    <row r="72">
      <c r="A72" s="21" t="inlineStr">
        <is>
          <t>15.3</t>
        </is>
      </c>
      <c r="B72" s="22" t="inlineStr">
        <is>
          <t>Betriebs-/Werkstätten, mehrgeschossig, hoher Hallenanteil</t>
        </is>
      </c>
      <c r="C72" s="13" t="n"/>
      <c r="D72" s="13" t="n"/>
      <c r="E72" s="13" t="n">
        <v>620</v>
      </c>
      <c r="F72" s="13" t="n">
        <v>860</v>
      </c>
      <c r="G72" s="13" t="n">
        <v>1070</v>
      </c>
      <c r="H72" s="15" t="n">
        <v>0.19</v>
      </c>
      <c r="I72" s="13" t="inlineStr">
        <is>
          <t>gewerbl. Betriebsgeb.</t>
        </is>
      </c>
    </row>
    <row r="73">
      <c r="A73" s="21" t="inlineStr">
        <is>
          <t>15.4</t>
        </is>
      </c>
      <c r="B73" s="22" t="inlineStr">
        <is>
          <t>Industrielle Produktionsgebäude, Massivbauweise</t>
        </is>
      </c>
      <c r="C73" s="13" t="n"/>
      <c r="D73" s="13" t="n"/>
      <c r="E73" s="13" t="n">
        <v>950</v>
      </c>
      <c r="F73" s="13" t="n">
        <v>1155</v>
      </c>
      <c r="G73" s="13" t="n">
        <v>1440</v>
      </c>
      <c r="H73" s="15" t="n">
        <v>0.19</v>
      </c>
      <c r="I73" s="13" t="inlineStr">
        <is>
          <t>gewerbl. Betriebsgeb.</t>
        </is>
      </c>
    </row>
    <row r="74">
      <c r="A74" s="21" t="inlineStr">
        <is>
          <t>15.5</t>
        </is>
      </c>
      <c r="B74" s="22" t="inlineStr">
        <is>
          <t>Industrielle Produktionsgebäude, überwiegend Skelettbauweise</t>
        </is>
      </c>
      <c r="C74" s="13" t="n"/>
      <c r="D74" s="13" t="n"/>
      <c r="E74" s="13" t="n">
        <v>700</v>
      </c>
      <c r="F74" s="13" t="n">
        <v>965</v>
      </c>
      <c r="G74" s="13" t="n">
        <v>1260</v>
      </c>
      <c r="H74" s="15" t="n">
        <v>0.18</v>
      </c>
      <c r="I74" s="13" t="inlineStr">
        <is>
          <t>gewerbl. Betriebsgeb.</t>
        </is>
      </c>
    </row>
    <row r="75">
      <c r="A75" s="21" t="inlineStr">
        <is>
          <t>16.1</t>
        </is>
      </c>
      <c r="B75" s="22" t="inlineStr">
        <is>
          <t>Lagergebäude ohne Mischnutzung, Kaltlager</t>
        </is>
      </c>
      <c r="C75" s="13" t="n"/>
      <c r="D75" s="13" t="n"/>
      <c r="E75" s="13" t="n">
        <v>350</v>
      </c>
      <c r="F75" s="13" t="n">
        <v>490</v>
      </c>
      <c r="G75" s="13" t="n">
        <v>640</v>
      </c>
      <c r="H75" s="15" t="n">
        <v>0.16</v>
      </c>
      <c r="I75" s="13" t="inlineStr">
        <is>
          <t>gewerbl. Betriebsgeb.</t>
        </is>
      </c>
    </row>
    <row r="76">
      <c r="A76" s="21" t="inlineStr">
        <is>
          <t>16.2</t>
        </is>
      </c>
      <c r="B76" s="22" t="inlineStr">
        <is>
          <t>Lagergebäude mit bis zu 25 % Mischnutzung</t>
        </is>
      </c>
      <c r="C76" s="13" t="n"/>
      <c r="D76" s="13" t="n"/>
      <c r="E76" s="13" t="n">
        <v>550</v>
      </c>
      <c r="F76" s="13" t="n">
        <v>690</v>
      </c>
      <c r="G76" s="13" t="n">
        <v>880</v>
      </c>
      <c r="H76" s="15" t="n">
        <v>0.17</v>
      </c>
      <c r="I76" s="13" t="inlineStr">
        <is>
          <t>gewerbl. Betriebsgeb.</t>
        </is>
      </c>
    </row>
    <row r="77">
      <c r="A77" s="21" t="inlineStr">
        <is>
          <t>16.3</t>
        </is>
      </c>
      <c r="B77" s="22" t="inlineStr">
        <is>
          <t>Lagergebäude mit mehr als 25 % Mischnutzung</t>
        </is>
      </c>
      <c r="C77" s="13" t="n"/>
      <c r="D77" s="13" t="n"/>
      <c r="E77" s="13" t="n">
        <v>890</v>
      </c>
      <c r="F77" s="13" t="n">
        <v>1095</v>
      </c>
      <c r="G77" s="13" t="n">
        <v>1340</v>
      </c>
      <c r="H77" s="15" t="n">
        <v>0.18</v>
      </c>
      <c r="I77" s="13" t="inlineStr">
        <is>
          <t>gewerbl. Betriebsgeb.</t>
        </is>
      </c>
    </row>
    <row r="78">
      <c r="A78" s="21" t="inlineStr">
        <is>
          <t>17.1</t>
        </is>
      </c>
      <c r="B78" s="13" t="inlineStr">
        <is>
          <t>Museen</t>
        </is>
      </c>
      <c r="C78" s="13" t="n"/>
      <c r="D78" s="13" t="n"/>
      <c r="E78" s="13" t="n">
        <v>1880</v>
      </c>
      <c r="F78" s="13" t="n">
        <v>2295</v>
      </c>
      <c r="G78" s="13" t="n">
        <v>2670</v>
      </c>
      <c r="H78" s="15" t="n">
        <v>0.18</v>
      </c>
      <c r="I78" s="13" t="inlineStr">
        <is>
          <t>Bürogebäude</t>
        </is>
      </c>
    </row>
    <row r="79">
      <c r="A79" s="21" t="inlineStr">
        <is>
          <t>17.2</t>
        </is>
      </c>
      <c r="B79" s="13" t="inlineStr">
        <is>
          <t>Theater</t>
        </is>
      </c>
      <c r="C79" s="13" t="n"/>
      <c r="D79" s="13" t="n"/>
      <c r="E79" s="13" t="n">
        <v>2070</v>
      </c>
      <c r="F79" s="13" t="n">
        <v>2625</v>
      </c>
      <c r="G79" s="13" t="n">
        <v>3680</v>
      </c>
      <c r="H79" s="15" t="n">
        <v>0.22</v>
      </c>
      <c r="I79" s="13" t="inlineStr">
        <is>
          <t>Bürogebäude</t>
        </is>
      </c>
    </row>
    <row r="80">
      <c r="A80" s="21" t="inlineStr">
        <is>
          <t>17.3</t>
        </is>
      </c>
      <c r="B80" s="13" t="inlineStr">
        <is>
          <t>Sakralbauten</t>
        </is>
      </c>
      <c r="C80" s="13" t="n"/>
      <c r="D80" s="13" t="n"/>
      <c r="E80" s="13" t="n">
        <v>1510</v>
      </c>
      <c r="F80" s="13" t="n">
        <v>2060</v>
      </c>
      <c r="G80" s="13" t="n">
        <v>2335</v>
      </c>
      <c r="H80" s="15" t="n">
        <v>0.16</v>
      </c>
      <c r="I80" s="13" t="inlineStr">
        <is>
          <t>Bürogebäude</t>
        </is>
      </c>
    </row>
    <row r="81">
      <c r="A81" s="21" t="inlineStr">
        <is>
          <t>17.4</t>
        </is>
      </c>
      <c r="B81" s="13" t="inlineStr">
        <is>
          <t>Friedhofsgebäude</t>
        </is>
      </c>
      <c r="C81" s="13" t="n"/>
      <c r="D81" s="13" t="n"/>
      <c r="E81" s="13" t="n">
        <v>1320</v>
      </c>
      <c r="F81" s="13" t="n">
        <v>1490</v>
      </c>
      <c r="G81" s="13" t="n">
        <v>1720</v>
      </c>
      <c r="H81" s="15" t="n">
        <v>0.19</v>
      </c>
      <c r="I81" s="13" t="inlineStr">
        <is>
          <t>Bürogebäude</t>
        </is>
      </c>
    </row>
    <row r="82">
      <c r="A82" s="21" t="inlineStr">
        <is>
          <t>18.1.1</t>
        </is>
      </c>
      <c r="B82" s="22" t="inlineStr">
        <is>
          <t>Reithallen (500 m² 1,20 · 1 000 m² 1,00 · 1 500 m² 0,90)</t>
        </is>
      </c>
      <c r="C82" s="13" t="n"/>
      <c r="D82" s="13" t="n"/>
      <c r="E82" s="13" t="n">
        <v>235</v>
      </c>
      <c r="F82" s="13" t="n">
        <v>260</v>
      </c>
      <c r="G82" s="13" t="n">
        <v>310</v>
      </c>
      <c r="H82" s="15" t="n">
        <v>0.12</v>
      </c>
      <c r="I82" s="13" t="inlineStr">
        <is>
          <t>gewerbl. Betriebsgeb.</t>
        </is>
      </c>
    </row>
    <row r="83">
      <c r="A83" s="21" t="inlineStr">
        <is>
          <t>18.1.2</t>
        </is>
      </c>
      <c r="B83" s="22" t="inlineStr">
        <is>
          <t>Pferdeställe (250 m² 1,20 · 500 m² 1,00 · 750 m² 0,90)</t>
        </is>
      </c>
      <c r="C83" s="13" t="n"/>
      <c r="D83" s="13" t="n"/>
      <c r="E83" s="13" t="n">
        <v>365</v>
      </c>
      <c r="F83" s="13" t="n">
        <v>520</v>
      </c>
      <c r="G83" s="13" t="n">
        <v>625</v>
      </c>
      <c r="H83" s="15" t="n">
        <v>0.12</v>
      </c>
      <c r="I83" s="13" t="inlineStr">
        <is>
          <t>gewerbl. Betriebsgeb.</t>
        </is>
      </c>
    </row>
    <row r="84">
      <c r="A84" s="21" t="inlineStr">
        <is>
          <t>18.2.1</t>
        </is>
      </c>
      <c r="B84" s="22" t="inlineStr">
        <is>
          <t>Kälberställe (100 m² 1,20 · 150 m² 1,00 · 250 m² 0,90; Güllekanäle 1,05)</t>
        </is>
      </c>
      <c r="C84" s="13" t="n"/>
      <c r="D84" s="13" t="n"/>
      <c r="E84" s="13" t="n">
        <v>480</v>
      </c>
      <c r="F84" s="13" t="n">
        <v>540</v>
      </c>
      <c r="G84" s="13" t="n">
        <v>650</v>
      </c>
      <c r="H84" s="15" t="n">
        <v>0.12</v>
      </c>
      <c r="I84" s="13" t="inlineStr">
        <is>
          <t>gewerbl. Betriebsgeb.</t>
        </is>
      </c>
    </row>
    <row r="85">
      <c r="A85" s="21" t="inlineStr">
        <is>
          <t>18.2.2</t>
        </is>
      </c>
      <c r="B85" s="22" t="inlineStr">
        <is>
          <t>Jungvieh-/Mastbullen-/Milchviehställe ohne Melkstand (500 m² 1,20 · 1 000 m² 1,00 · 1 500 m² 0,90; Güllekanäle 1,20 · Güllelagerraum 1,40)</t>
        </is>
      </c>
      <c r="C85" s="13" t="n"/>
      <c r="D85" s="13" t="n"/>
      <c r="E85" s="13" t="n">
        <v>290</v>
      </c>
      <c r="F85" s="13" t="n">
        <v>325</v>
      </c>
      <c r="G85" s="13" t="n">
        <v>390</v>
      </c>
      <c r="H85" s="15" t="n">
        <v>0.12</v>
      </c>
      <c r="I85" s="13" t="inlineStr">
        <is>
          <t>gewerbl. Betriebsgeb.</t>
        </is>
      </c>
    </row>
    <row r="86">
      <c r="A86" s="21" t="inlineStr">
        <is>
          <t>18.2.3</t>
        </is>
      </c>
      <c r="B86" s="22" t="inlineStr">
        <is>
          <t>Milchviehställe mit Melkstand und Milchlager (1 000 m² 1,20 · 1 500 m² 1,00 · 2 000 m² 0,90; Güllekanäle 1,20 · Güllelagerraum 1,40)</t>
        </is>
      </c>
      <c r="C86" s="13" t="n"/>
      <c r="D86" s="13" t="n"/>
      <c r="E86" s="13" t="n">
        <v>325</v>
      </c>
      <c r="F86" s="13" t="n">
        <v>365</v>
      </c>
      <c r="G86" s="13" t="n">
        <v>440</v>
      </c>
      <c r="H86" s="15" t="n">
        <v>0.12</v>
      </c>
      <c r="I86" s="13" t="inlineStr">
        <is>
          <t>gewerbl. Betriebsgeb.</t>
        </is>
      </c>
    </row>
    <row r="87">
      <c r="A87" s="21" t="inlineStr">
        <is>
          <t>18.2.4</t>
        </is>
      </c>
      <c r="B87" s="22" t="inlineStr">
        <is>
          <t>Melkhäuser mit Milchlager als Einzelgebäude (100 m² 1,20 · 150 m² 1,00 · 250 m² 0,90)</t>
        </is>
      </c>
      <c r="C87" s="13" t="n"/>
      <c r="D87" s="13" t="n"/>
      <c r="E87" s="13" t="n">
        <v>1170</v>
      </c>
      <c r="F87" s="13" t="n">
        <v>1300</v>
      </c>
      <c r="G87" s="13" t="n">
        <v>1560</v>
      </c>
      <c r="H87" s="15" t="n">
        <v>0.12</v>
      </c>
      <c r="I87" s="13" t="inlineStr">
        <is>
          <t>gewerbl. Betriebsgeb.</t>
        </is>
      </c>
    </row>
    <row r="88">
      <c r="A88" s="21" t="inlineStr">
        <is>
          <t>18.3.1</t>
        </is>
      </c>
      <c r="B88" s="22" t="inlineStr">
        <is>
          <t>Ferkelaufzuchtställe (400 m² 1,20 · 600 m² 1,00 · 800 m² 0,90; Güllekanäle 1,10 · Güllelagerraum 1,20)</t>
        </is>
      </c>
      <c r="C88" s="13" t="n"/>
      <c r="D88" s="13" t="n"/>
      <c r="E88" s="13" t="n">
        <v>455</v>
      </c>
      <c r="F88" s="13" t="n">
        <v>505</v>
      </c>
      <c r="G88" s="13" t="n">
        <v>610</v>
      </c>
      <c r="H88" s="15" t="n">
        <v>0.12</v>
      </c>
      <c r="I88" s="13" t="inlineStr">
        <is>
          <t>gewerbl. Betriebsgeb.</t>
        </is>
      </c>
    </row>
    <row r="89">
      <c r="A89" s="21" t="inlineStr">
        <is>
          <t>18.3.2</t>
        </is>
      </c>
      <c r="B89" s="22" t="inlineStr">
        <is>
          <t>Mastschweineställe (750 m² 1,20 · 1 250 m² 1,00 · 2 000 m² 0,90; Güllekanäle 1,10 · Güllelagerraum 1,20)</t>
        </is>
      </c>
      <c r="C89" s="13" t="n"/>
      <c r="D89" s="13" t="n"/>
      <c r="E89" s="13" t="n">
        <v>415</v>
      </c>
      <c r="F89" s="13" t="n">
        <v>470</v>
      </c>
      <c r="G89" s="13" t="n">
        <v>570</v>
      </c>
      <c r="H89" s="15" t="n">
        <v>0.12</v>
      </c>
      <c r="I89" s="13" t="inlineStr">
        <is>
          <t>gewerbl. Betriebsgeb.</t>
        </is>
      </c>
    </row>
    <row r="90">
      <c r="A90" s="21" t="inlineStr">
        <is>
          <t>18.3.3</t>
        </is>
      </c>
      <c r="B90" s="22" t="inlineStr">
        <is>
          <t>Zuchtschweineställe, Deck-/Warte-/Abferkelbereich (750 m² 1,20 · 1 250 m² 1,00 · 2 000 m² 0,90; Güllekanäle 1,10 · Güllelagerraum 1,20)</t>
        </is>
      </c>
      <c r="C90" s="13" t="n"/>
      <c r="D90" s="13" t="n"/>
      <c r="E90" s="13" t="n">
        <v>470</v>
      </c>
      <c r="F90" s="13" t="n">
        <v>520</v>
      </c>
      <c r="G90" s="13" t="n">
        <v>625</v>
      </c>
      <c r="H90" s="15" t="n">
        <v>0.12</v>
      </c>
      <c r="I90" s="13" t="inlineStr">
        <is>
          <t>gewerbl. Betriebsgeb.</t>
        </is>
      </c>
    </row>
    <row r="91">
      <c r="A91" s="21" t="inlineStr">
        <is>
          <t>18.3.4</t>
        </is>
      </c>
      <c r="B91" s="22" t="inlineStr">
        <is>
          <t>Abferkelstall als Einzelgebäude (200 m² 1,20 · 400 m² 1,00 · 600 m² 0,90; Güllekanäle 1,10)</t>
        </is>
      </c>
      <c r="C91" s="13" t="n"/>
      <c r="D91" s="13" t="n"/>
      <c r="E91" s="13" t="n">
        <v>525</v>
      </c>
      <c r="F91" s="13" t="n">
        <v>585</v>
      </c>
      <c r="G91" s="13" t="n">
        <v>700</v>
      </c>
      <c r="H91" s="15" t="n">
        <v>0.12</v>
      </c>
      <c r="I91" s="13" t="inlineStr">
        <is>
          <t>gewerbl. Betriebsgeb.</t>
        </is>
      </c>
    </row>
    <row r="92">
      <c r="A92" s="21" t="inlineStr">
        <is>
          <t>18.4.1</t>
        </is>
      </c>
      <c r="B92" s="22" t="inlineStr">
        <is>
          <t>Mastgeflügel, Bodenhaltung (1 000 m² 1,20 · 1 900 m² 1,00 · 3 800 m² 0,90)</t>
        </is>
      </c>
      <c r="C92" s="13" t="n"/>
      <c r="D92" s="13" t="n"/>
      <c r="E92" s="13" t="n">
        <v>260</v>
      </c>
      <c r="F92" s="13" t="n">
        <v>290</v>
      </c>
      <c r="G92" s="13" t="n">
        <v>350</v>
      </c>
      <c r="H92" s="15" t="n">
        <v>0.12</v>
      </c>
      <c r="I92" s="13" t="inlineStr">
        <is>
          <t>gewerbl. Betriebsgeb.</t>
        </is>
      </c>
    </row>
    <row r="93">
      <c r="A93" s="21" t="inlineStr">
        <is>
          <t>18.4.2</t>
        </is>
      </c>
      <c r="B93" s="22" t="inlineStr">
        <is>
          <t>Legehennen, Bodenhaltung (1 000 m² 1,20 · 2 500 m² 1,00 · 3 500 m² 0,90; Kotgrube 1,10)</t>
        </is>
      </c>
      <c r="C93" s="13" t="n"/>
      <c r="D93" s="13" t="n"/>
      <c r="E93" s="13" t="n">
        <v>420</v>
      </c>
      <c r="F93" s="13" t="n">
        <v>470</v>
      </c>
      <c r="G93" s="13" t="n">
        <v>560</v>
      </c>
      <c r="H93" s="15" t="n">
        <v>0.12</v>
      </c>
      <c r="I93" s="13" t="inlineStr">
        <is>
          <t>gewerbl. Betriebsgeb.</t>
        </is>
      </c>
    </row>
    <row r="94">
      <c r="A94" s="21" t="inlineStr">
        <is>
          <t>18.4.3</t>
        </is>
      </c>
      <c r="B94" s="22" t="inlineStr">
        <is>
          <t>Legehennen, Volierenhaltung (500 m² 1,20 · 1 600 m² 1,00 · 2 200 m² 0,90)</t>
        </is>
      </c>
      <c r="C94" s="13" t="n"/>
      <c r="D94" s="13" t="n"/>
      <c r="E94" s="13" t="n">
        <v>610</v>
      </c>
      <c r="F94" s="13" t="n">
        <v>675</v>
      </c>
      <c r="G94" s="13" t="n">
        <v>810</v>
      </c>
      <c r="H94" s="15" t="n">
        <v>0.12</v>
      </c>
      <c r="I94" s="13" t="inlineStr">
        <is>
          <t>gewerbl. Betriebsgeb.</t>
        </is>
      </c>
    </row>
    <row r="95">
      <c r="A95" s="21" t="inlineStr">
        <is>
          <t>18.4.4</t>
        </is>
      </c>
      <c r="B95" s="22" t="inlineStr">
        <is>
          <t>Legehennen, Kleingruppenhaltung (500 m² 1,20 · 1 200 m² 1,00 · 1 500 m² 0,90)</t>
        </is>
      </c>
      <c r="C95" s="13" t="n"/>
      <c r="D95" s="13" t="n"/>
      <c r="E95" s="13" t="n">
        <v>675</v>
      </c>
      <c r="F95" s="13" t="n">
        <v>740</v>
      </c>
      <c r="G95" s="13" t="n">
        <v>895</v>
      </c>
      <c r="H95" s="15" t="n">
        <v>0.12</v>
      </c>
      <c r="I95" s="13" t="inlineStr">
        <is>
          <t>gewerbl. Betriebsgeb.</t>
        </is>
      </c>
    </row>
    <row r="96">
      <c r="A96" s="21" t="inlineStr">
        <is>
          <t>18.5</t>
        </is>
      </c>
      <c r="B96" s="22" t="inlineStr">
        <is>
          <t>Landwirtschaftliche Mehrzweckhallen (250 m² 1,20 · 800 m² 1,00 · 1 500 m² 0,90; Remise ohne Betonboden 0,80)</t>
        </is>
      </c>
      <c r="C96" s="13" t="n"/>
      <c r="D96" s="13" t="n"/>
      <c r="E96" s="13" t="n">
        <v>245</v>
      </c>
      <c r="F96" s="13" t="n">
        <v>270</v>
      </c>
      <c r="G96" s="13" t="n">
        <v>350</v>
      </c>
      <c r="H96" s="15" t="n">
        <v>0.11</v>
      </c>
      <c r="I96" s="13" t="inlineStr">
        <is>
          <t>gewerbl. Betriebsgeb.</t>
        </is>
      </c>
    </row>
    <row r="98">
      <c r="A98" s="2" t="inlineStr">
        <is>
          <t>ImmoWertV v. 14.07.2021 (BGBl. I S. 2805)</t>
        </is>
      </c>
    </row>
    <row r="99">
      <c r="A99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7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14" customWidth="1" min="3" max="3"/>
    <col width="14" customWidth="1" min="4" max="4"/>
    <col width="14" customWidth="1" min="5" max="5"/>
    <col width="24" customWidth="1" min="6" max="6"/>
    <col width="10" customWidth="1" min="7" max="7"/>
  </cols>
  <sheetData>
    <row r="1">
      <c r="A1" s="1" t="inlineStr">
        <is>
          <t>Baupreisindex 2021 = 100 – Quartalswerte</t>
        </is>
      </c>
    </row>
    <row r="2">
      <c r="A2" s="2" t="inlineStr">
        <is>
          <t>Statistisches Bundesamt, Preisindizes für die Bauwirtschaft (61261), Neubau konventionelle Bauart einschl. USt., 2021 = 100</t>
        </is>
      </c>
    </row>
    <row r="4" ht="30" customHeight="1">
      <c r="A4" s="3" t="inlineStr">
        <is>
          <t>Jahr</t>
        </is>
      </c>
      <c r="B4" s="3" t="inlineStr">
        <is>
          <t>Quartal</t>
        </is>
      </c>
      <c r="C4" s="3" t="inlineStr">
        <is>
          <t>Berichtsmonat</t>
        </is>
      </c>
      <c r="D4" s="3" t="inlineStr">
        <is>
          <t>Wohngebäude</t>
        </is>
      </c>
      <c r="E4" s="3" t="inlineStr">
        <is>
          <t>Bürogebäude</t>
        </is>
      </c>
      <c r="F4" s="3" t="inlineStr">
        <is>
          <t>gewerbliche Betriebsgebäude</t>
        </is>
      </c>
      <c r="G4" s="3" t="inlineStr">
        <is>
          <t>vorläufig</t>
        </is>
      </c>
    </row>
    <row r="5">
      <c r="A5" s="13" t="n">
        <v>2010</v>
      </c>
      <c r="B5" s="13" t="inlineStr">
        <is>
          <t>I</t>
        </is>
      </c>
      <c r="C5" s="13" t="inlineStr">
        <is>
          <t>Februar</t>
        </is>
      </c>
      <c r="D5" s="17" t="n">
        <v>70.2</v>
      </c>
      <c r="E5" s="13" t="n"/>
      <c r="F5" s="13" t="n"/>
      <c r="G5" s="13" t="inlineStr"/>
    </row>
    <row r="6">
      <c r="A6" s="13" t="n">
        <v>2010</v>
      </c>
      <c r="B6" s="13" t="inlineStr">
        <is>
          <t>II</t>
        </is>
      </c>
      <c r="C6" s="13" t="inlineStr">
        <is>
          <t>Mai</t>
        </is>
      </c>
      <c r="D6" s="17" t="n">
        <v>70.8</v>
      </c>
      <c r="E6" s="13" t="n"/>
      <c r="F6" s="13" t="n"/>
      <c r="G6" s="13" t="inlineStr"/>
    </row>
    <row r="7">
      <c r="A7" s="13" t="n">
        <v>2010</v>
      </c>
      <c r="B7" s="13" t="inlineStr">
        <is>
          <t>III</t>
        </is>
      </c>
      <c r="C7" s="13" t="inlineStr">
        <is>
          <t>August</t>
        </is>
      </c>
      <c r="D7" s="17" t="n">
        <v>71</v>
      </c>
      <c r="E7" s="13" t="n"/>
      <c r="F7" s="13" t="n"/>
      <c r="G7" s="13" t="inlineStr"/>
    </row>
    <row r="8">
      <c r="A8" s="13" t="n">
        <v>2010</v>
      </c>
      <c r="B8" s="13" t="inlineStr">
        <is>
          <t>IV</t>
        </is>
      </c>
      <c r="C8" s="13" t="inlineStr">
        <is>
          <t>November</t>
        </is>
      </c>
      <c r="D8" s="17" t="n">
        <v>71.3</v>
      </c>
      <c r="E8" s="13" t="n"/>
      <c r="F8" s="13" t="n"/>
      <c r="G8" s="13" t="inlineStr"/>
    </row>
    <row r="9">
      <c r="A9" s="13" t="n">
        <v>2011</v>
      </c>
      <c r="B9" s="13" t="inlineStr">
        <is>
          <t>I</t>
        </is>
      </c>
      <c r="C9" s="13" t="inlineStr">
        <is>
          <t>Februar</t>
        </is>
      </c>
      <c r="D9" s="17" t="n">
        <v>72.09999999999999</v>
      </c>
      <c r="E9" s="13" t="n"/>
      <c r="F9" s="13" t="n"/>
      <c r="G9" s="13" t="inlineStr"/>
    </row>
    <row r="10">
      <c r="A10" s="13" t="n">
        <v>2011</v>
      </c>
      <c r="B10" s="13" t="inlineStr">
        <is>
          <t>II</t>
        </is>
      </c>
      <c r="C10" s="13" t="inlineStr">
        <is>
          <t>Mai</t>
        </is>
      </c>
      <c r="D10" s="17" t="n">
        <v>72.59999999999999</v>
      </c>
      <c r="E10" s="13" t="n"/>
      <c r="F10" s="13" t="n"/>
      <c r="G10" s="13" t="inlineStr"/>
    </row>
    <row r="11">
      <c r="A11" s="13" t="n">
        <v>2011</v>
      </c>
      <c r="B11" s="13" t="inlineStr">
        <is>
          <t>III</t>
        </is>
      </c>
      <c r="C11" s="13" t="inlineStr">
        <is>
          <t>August</t>
        </is>
      </c>
      <c r="D11" s="17" t="n">
        <v>73.09999999999999</v>
      </c>
      <c r="E11" s="13" t="n"/>
      <c r="F11" s="13" t="n"/>
      <c r="G11" s="13" t="inlineStr"/>
    </row>
    <row r="12">
      <c r="A12" s="13" t="n">
        <v>2011</v>
      </c>
      <c r="B12" s="13" t="inlineStr">
        <is>
          <t>IV</t>
        </is>
      </c>
      <c r="C12" s="13" t="inlineStr">
        <is>
          <t>November</t>
        </is>
      </c>
      <c r="D12" s="17" t="n">
        <v>73.3</v>
      </c>
      <c r="E12" s="13" t="n"/>
      <c r="F12" s="13" t="n"/>
      <c r="G12" s="13" t="inlineStr"/>
    </row>
    <row r="13">
      <c r="A13" s="13" t="n">
        <v>2012</v>
      </c>
      <c r="B13" s="13" t="inlineStr">
        <is>
          <t>I</t>
        </is>
      </c>
      <c r="C13" s="13" t="inlineStr">
        <is>
          <t>Februar</t>
        </is>
      </c>
      <c r="D13" s="17" t="n">
        <v>74.09999999999999</v>
      </c>
      <c r="E13" s="13" t="n"/>
      <c r="F13" s="13" t="n"/>
      <c r="G13" s="13" t="inlineStr"/>
    </row>
    <row r="14">
      <c r="A14" s="13" t="n">
        <v>2012</v>
      </c>
      <c r="B14" s="13" t="inlineStr">
        <is>
          <t>II</t>
        </is>
      </c>
      <c r="C14" s="13" t="inlineStr">
        <is>
          <t>Mai</t>
        </is>
      </c>
      <c r="D14" s="17" t="n">
        <v>74.5</v>
      </c>
      <c r="E14" s="13" t="n"/>
      <c r="F14" s="13" t="n"/>
      <c r="G14" s="13" t="inlineStr"/>
    </row>
    <row r="15">
      <c r="A15" s="13" t="n">
        <v>2012</v>
      </c>
      <c r="B15" s="13" t="inlineStr">
        <is>
          <t>III</t>
        </is>
      </c>
      <c r="C15" s="13" t="inlineStr">
        <is>
          <t>August</t>
        </is>
      </c>
      <c r="D15" s="17" t="n">
        <v>74.90000000000001</v>
      </c>
      <c r="E15" s="13" t="n"/>
      <c r="F15" s="13" t="n"/>
      <c r="G15" s="13" t="inlineStr"/>
    </row>
    <row r="16">
      <c r="A16" s="13" t="n">
        <v>2012</v>
      </c>
      <c r="B16" s="13" t="inlineStr">
        <is>
          <t>IV</t>
        </is>
      </c>
      <c r="C16" s="13" t="inlineStr">
        <is>
          <t>November</t>
        </is>
      </c>
      <c r="D16" s="17" t="n">
        <v>75.09999999999999</v>
      </c>
      <c r="E16" s="13" t="n"/>
      <c r="F16" s="13" t="n"/>
      <c r="G16" s="13" t="inlineStr"/>
    </row>
    <row r="17">
      <c r="A17" s="13" t="n">
        <v>2013</v>
      </c>
      <c r="B17" s="13" t="inlineStr">
        <is>
          <t>I</t>
        </is>
      </c>
      <c r="C17" s="13" t="inlineStr">
        <is>
          <t>Februar</t>
        </is>
      </c>
      <c r="D17" s="17" t="n">
        <v>75.7</v>
      </c>
      <c r="E17" s="13" t="n"/>
      <c r="F17" s="13" t="n"/>
      <c r="G17" s="13" t="inlineStr"/>
    </row>
    <row r="18">
      <c r="A18" s="13" t="n">
        <v>2013</v>
      </c>
      <c r="B18" s="13" t="inlineStr">
        <is>
          <t>II</t>
        </is>
      </c>
      <c r="C18" s="13" t="inlineStr">
        <is>
          <t>Mai</t>
        </is>
      </c>
      <c r="D18" s="17" t="n">
        <v>76</v>
      </c>
      <c r="E18" s="13" t="n"/>
      <c r="F18" s="13" t="n"/>
      <c r="G18" s="13" t="inlineStr"/>
    </row>
    <row r="19">
      <c r="A19" s="13" t="n">
        <v>2013</v>
      </c>
      <c r="B19" s="13" t="inlineStr">
        <is>
          <t>III</t>
        </is>
      </c>
      <c r="C19" s="13" t="inlineStr">
        <is>
          <t>August</t>
        </is>
      </c>
      <c r="D19" s="17" t="n">
        <v>76.40000000000001</v>
      </c>
      <c r="E19" s="13" t="n"/>
      <c r="F19" s="13" t="n"/>
      <c r="G19" s="13" t="inlineStr"/>
    </row>
    <row r="20">
      <c r="A20" s="13" t="n">
        <v>2013</v>
      </c>
      <c r="B20" s="13" t="inlineStr">
        <is>
          <t>IV</t>
        </is>
      </c>
      <c r="C20" s="13" t="inlineStr">
        <is>
          <t>November</t>
        </is>
      </c>
      <c r="D20" s="17" t="n">
        <v>76.5</v>
      </c>
      <c r="E20" s="13" t="n"/>
      <c r="F20" s="13" t="n"/>
      <c r="G20" s="13" t="inlineStr"/>
    </row>
    <row r="21">
      <c r="A21" s="13" t="n">
        <v>2014</v>
      </c>
      <c r="B21" s="13" t="inlineStr">
        <is>
          <t>I</t>
        </is>
      </c>
      <c r="C21" s="13" t="inlineStr">
        <is>
          <t>Februar</t>
        </is>
      </c>
      <c r="D21" s="17" t="n">
        <v>77.09999999999999</v>
      </c>
      <c r="E21" s="13" t="n"/>
      <c r="F21" s="13" t="n"/>
      <c r="G21" s="13" t="inlineStr"/>
    </row>
    <row r="22">
      <c r="A22" s="13" t="n">
        <v>2014</v>
      </c>
      <c r="B22" s="13" t="inlineStr">
        <is>
          <t>II</t>
        </is>
      </c>
      <c r="C22" s="13" t="inlineStr">
        <is>
          <t>Mai</t>
        </is>
      </c>
      <c r="D22" s="17" t="n">
        <v>77.3</v>
      </c>
      <c r="E22" s="13" t="n"/>
      <c r="F22" s="13" t="n"/>
      <c r="G22" s="13" t="inlineStr"/>
    </row>
    <row r="23">
      <c r="A23" s="13" t="n">
        <v>2014</v>
      </c>
      <c r="B23" s="13" t="inlineStr">
        <is>
          <t>III</t>
        </is>
      </c>
      <c r="C23" s="13" t="inlineStr">
        <is>
          <t>August</t>
        </is>
      </c>
      <c r="D23" s="17" t="n">
        <v>77.59999999999999</v>
      </c>
      <c r="E23" s="13" t="n"/>
      <c r="F23" s="13" t="n"/>
      <c r="G23" s="13" t="inlineStr"/>
    </row>
    <row r="24">
      <c r="A24" s="13" t="n">
        <v>2014</v>
      </c>
      <c r="B24" s="13" t="inlineStr">
        <is>
          <t>IV</t>
        </is>
      </c>
      <c r="C24" s="13" t="inlineStr">
        <is>
          <t>November</t>
        </is>
      </c>
      <c r="D24" s="17" t="n">
        <v>77.8</v>
      </c>
      <c r="E24" s="13" t="n"/>
      <c r="F24" s="13" t="n"/>
      <c r="G24" s="13" t="inlineStr"/>
    </row>
    <row r="25">
      <c r="A25" s="13" t="n">
        <v>2015</v>
      </c>
      <c r="B25" s="13" t="inlineStr">
        <is>
          <t>I</t>
        </is>
      </c>
      <c r="C25" s="13" t="inlineStr">
        <is>
          <t>Februar</t>
        </is>
      </c>
      <c r="D25" s="17" t="n">
        <v>78.3</v>
      </c>
      <c r="E25" s="13" t="n"/>
      <c r="F25" s="13" t="n"/>
      <c r="G25" s="13" t="inlineStr"/>
    </row>
    <row r="26">
      <c r="A26" s="13" t="n">
        <v>2015</v>
      </c>
      <c r="B26" s="13" t="inlineStr">
        <is>
          <t>II</t>
        </is>
      </c>
      <c r="C26" s="13" t="inlineStr">
        <is>
          <t>Mai</t>
        </is>
      </c>
      <c r="D26" s="17" t="n">
        <v>78.5</v>
      </c>
      <c r="E26" s="13" t="n"/>
      <c r="F26" s="13" t="n"/>
      <c r="G26" s="13" t="inlineStr"/>
    </row>
    <row r="27">
      <c r="A27" s="13" t="n">
        <v>2015</v>
      </c>
      <c r="B27" s="13" t="inlineStr">
        <is>
          <t>III</t>
        </is>
      </c>
      <c r="C27" s="13" t="inlineStr">
        <is>
          <t>August</t>
        </is>
      </c>
      <c r="D27" s="17" t="n">
        <v>78.8</v>
      </c>
      <c r="E27" s="13" t="n"/>
      <c r="F27" s="13" t="n"/>
      <c r="G27" s="13" t="inlineStr"/>
    </row>
    <row r="28">
      <c r="A28" s="13" t="n">
        <v>2015</v>
      </c>
      <c r="B28" s="13" t="inlineStr">
        <is>
          <t>IV</t>
        </is>
      </c>
      <c r="C28" s="13" t="inlineStr">
        <is>
          <t>November</t>
        </is>
      </c>
      <c r="D28" s="17" t="n">
        <v>79</v>
      </c>
      <c r="E28" s="13" t="n"/>
      <c r="F28" s="13" t="n"/>
      <c r="G28" s="13" t="inlineStr"/>
    </row>
    <row r="29">
      <c r="A29" s="13" t="n">
        <v>2016</v>
      </c>
      <c r="B29" s="13" t="inlineStr">
        <is>
          <t>I</t>
        </is>
      </c>
      <c r="C29" s="13" t="inlineStr">
        <is>
          <t>Februar</t>
        </is>
      </c>
      <c r="D29" s="17" t="n">
        <v>79.59999999999999</v>
      </c>
      <c r="E29" s="13" t="n"/>
      <c r="F29" s="13" t="n"/>
      <c r="G29" s="13" t="inlineStr"/>
    </row>
    <row r="30">
      <c r="A30" s="13" t="n">
        <v>2016</v>
      </c>
      <c r="B30" s="13" t="inlineStr">
        <is>
          <t>II</t>
        </is>
      </c>
      <c r="C30" s="13" t="inlineStr">
        <is>
          <t>Mai</t>
        </is>
      </c>
      <c r="D30" s="17" t="n">
        <v>80.09999999999999</v>
      </c>
      <c r="E30" s="13" t="n"/>
      <c r="F30" s="13" t="n"/>
      <c r="G30" s="13" t="inlineStr"/>
    </row>
    <row r="31">
      <c r="A31" s="13" t="n">
        <v>2016</v>
      </c>
      <c r="B31" s="13" t="inlineStr">
        <is>
          <t>III</t>
        </is>
      </c>
      <c r="C31" s="13" t="inlineStr">
        <is>
          <t>August</t>
        </is>
      </c>
      <c r="D31" s="17" t="n">
        <v>80.5</v>
      </c>
      <c r="E31" s="13" t="n"/>
      <c r="F31" s="13" t="n"/>
      <c r="G31" s="13" t="inlineStr"/>
    </row>
    <row r="32">
      <c r="A32" s="13" t="n">
        <v>2016</v>
      </c>
      <c r="B32" s="13" t="inlineStr">
        <is>
          <t>IV</t>
        </is>
      </c>
      <c r="C32" s="13" t="inlineStr">
        <is>
          <t>November</t>
        </is>
      </c>
      <c r="D32" s="17" t="n">
        <v>80.8</v>
      </c>
      <c r="E32" s="13" t="n"/>
      <c r="F32" s="13" t="n"/>
      <c r="G32" s="13" t="inlineStr"/>
    </row>
    <row r="33">
      <c r="A33" s="13" t="n">
        <v>2017</v>
      </c>
      <c r="B33" s="13" t="inlineStr">
        <is>
          <t>I</t>
        </is>
      </c>
      <c r="C33" s="13" t="inlineStr">
        <is>
          <t>Februar</t>
        </is>
      </c>
      <c r="D33" s="17" t="n">
        <v>81.8</v>
      </c>
      <c r="E33" s="13" t="n"/>
      <c r="F33" s="13" t="n"/>
      <c r="G33" s="13" t="inlineStr"/>
    </row>
    <row r="34">
      <c r="A34" s="13" t="n">
        <v>2017</v>
      </c>
      <c r="B34" s="13" t="inlineStr">
        <is>
          <t>II</t>
        </is>
      </c>
      <c r="C34" s="13" t="inlineStr">
        <is>
          <t>Mai</t>
        </is>
      </c>
      <c r="D34" s="17" t="n">
        <v>82.5</v>
      </c>
      <c r="E34" s="13" t="n"/>
      <c r="F34" s="13" t="n"/>
      <c r="G34" s="13" t="inlineStr"/>
    </row>
    <row r="35">
      <c r="A35" s="13" t="n">
        <v>2017</v>
      </c>
      <c r="B35" s="13" t="inlineStr">
        <is>
          <t>III</t>
        </is>
      </c>
      <c r="C35" s="13" t="inlineStr">
        <is>
          <t>August</t>
        </is>
      </c>
      <c r="D35" s="17" t="n">
        <v>83.09999999999999</v>
      </c>
      <c r="E35" s="13" t="n"/>
      <c r="F35" s="13" t="n"/>
      <c r="G35" s="13" t="inlineStr"/>
    </row>
    <row r="36">
      <c r="A36" s="13" t="n">
        <v>2017</v>
      </c>
      <c r="B36" s="13" t="inlineStr">
        <is>
          <t>IV</t>
        </is>
      </c>
      <c r="C36" s="13" t="inlineStr">
        <is>
          <t>November</t>
        </is>
      </c>
      <c r="D36" s="17" t="n">
        <v>83.7</v>
      </c>
      <c r="E36" s="13" t="n"/>
      <c r="F36" s="13" t="n"/>
      <c r="G36" s="13" t="inlineStr"/>
    </row>
    <row r="37">
      <c r="A37" s="13" t="n">
        <v>2018</v>
      </c>
      <c r="B37" s="13" t="inlineStr">
        <is>
          <t>I</t>
        </is>
      </c>
      <c r="C37" s="13" t="inlineStr">
        <is>
          <t>Februar</t>
        </is>
      </c>
      <c r="D37" s="17" t="n">
        <v>85.09999999999999</v>
      </c>
      <c r="E37" s="13" t="n"/>
      <c r="F37" s="13" t="n"/>
      <c r="G37" s="13" t="inlineStr"/>
    </row>
    <row r="38">
      <c r="A38" s="13" t="n">
        <v>2018</v>
      </c>
      <c r="B38" s="13" t="inlineStr">
        <is>
          <t>II</t>
        </is>
      </c>
      <c r="C38" s="13" t="inlineStr">
        <is>
          <t>Mai</t>
        </is>
      </c>
      <c r="D38" s="17" t="n">
        <v>85.90000000000001</v>
      </c>
      <c r="E38" s="13" t="n"/>
      <c r="F38" s="13" t="n"/>
      <c r="G38" s="13" t="inlineStr"/>
    </row>
    <row r="39">
      <c r="A39" s="13" t="n">
        <v>2018</v>
      </c>
      <c r="B39" s="13" t="inlineStr">
        <is>
          <t>III</t>
        </is>
      </c>
      <c r="C39" s="13" t="inlineStr">
        <is>
          <t>August</t>
        </is>
      </c>
      <c r="D39" s="17" t="n">
        <v>87</v>
      </c>
      <c r="E39" s="13" t="n"/>
      <c r="F39" s="13" t="n"/>
      <c r="G39" s="13" t="inlineStr"/>
    </row>
    <row r="40">
      <c r="A40" s="13" t="n">
        <v>2018</v>
      </c>
      <c r="B40" s="13" t="inlineStr">
        <is>
          <t>IV</t>
        </is>
      </c>
      <c r="C40" s="13" t="inlineStr">
        <is>
          <t>November</t>
        </is>
      </c>
      <c r="D40" s="17" t="n">
        <v>87.7</v>
      </c>
      <c r="E40" s="13" t="n"/>
      <c r="F40" s="13" t="n"/>
      <c r="G40" s="13" t="inlineStr"/>
    </row>
    <row r="41">
      <c r="A41" s="13" t="n">
        <v>2019</v>
      </c>
      <c r="B41" s="13" t="inlineStr">
        <is>
          <t>I</t>
        </is>
      </c>
      <c r="C41" s="13" t="inlineStr">
        <is>
          <t>Februar</t>
        </is>
      </c>
      <c r="D41" s="17" t="n">
        <v>89.2</v>
      </c>
      <c r="E41" s="13" t="n"/>
      <c r="F41" s="13" t="n"/>
      <c r="G41" s="13" t="inlineStr"/>
    </row>
    <row r="42">
      <c r="A42" s="13" t="n">
        <v>2019</v>
      </c>
      <c r="B42" s="13" t="inlineStr">
        <is>
          <t>II</t>
        </is>
      </c>
      <c r="C42" s="13" t="inlineStr">
        <is>
          <t>Mai</t>
        </is>
      </c>
      <c r="D42" s="17" t="n">
        <v>89.90000000000001</v>
      </c>
      <c r="E42" s="13" t="n"/>
      <c r="F42" s="13" t="n"/>
      <c r="G42" s="13" t="inlineStr"/>
    </row>
    <row r="43">
      <c r="A43" s="13" t="n">
        <v>2019</v>
      </c>
      <c r="B43" s="13" t="inlineStr">
        <is>
          <t>III</t>
        </is>
      </c>
      <c r="C43" s="13" t="inlineStr">
        <is>
          <t>August</t>
        </is>
      </c>
      <c r="D43" s="17" t="n">
        <v>90.5</v>
      </c>
      <c r="E43" s="13" t="n"/>
      <c r="F43" s="13" t="n"/>
      <c r="G43" s="13" t="inlineStr"/>
    </row>
    <row r="44">
      <c r="A44" s="13" t="n">
        <v>2019</v>
      </c>
      <c r="B44" s="13" t="inlineStr">
        <is>
          <t>IV</t>
        </is>
      </c>
      <c r="C44" s="13" t="inlineStr">
        <is>
          <t>November</t>
        </is>
      </c>
      <c r="D44" s="17" t="n">
        <v>91</v>
      </c>
      <c r="E44" s="13" t="n"/>
      <c r="F44" s="13" t="n"/>
      <c r="G44" s="13" t="inlineStr"/>
    </row>
    <row r="45">
      <c r="A45" s="13" t="n">
        <v>2020</v>
      </c>
      <c r="B45" s="13" t="inlineStr">
        <is>
          <t>I</t>
        </is>
      </c>
      <c r="C45" s="13" t="inlineStr">
        <is>
          <t>Februar</t>
        </is>
      </c>
      <c r="D45" s="17" t="n">
        <v>92.2</v>
      </c>
      <c r="E45" s="13" t="n"/>
      <c r="F45" s="13" t="n"/>
      <c r="G45" s="13" t="inlineStr"/>
    </row>
    <row r="46">
      <c r="A46" s="13" t="n">
        <v>2020</v>
      </c>
      <c r="B46" s="13" t="inlineStr">
        <is>
          <t>II</t>
        </is>
      </c>
      <c r="C46" s="13" t="inlineStr">
        <is>
          <t>Mai</t>
        </is>
      </c>
      <c r="D46" s="17" t="n">
        <v>92.59999999999999</v>
      </c>
      <c r="E46" s="13" t="n"/>
      <c r="F46" s="13" t="n"/>
      <c r="G46" s="13" t="inlineStr"/>
    </row>
    <row r="47">
      <c r="A47" s="13" t="n">
        <v>2020</v>
      </c>
      <c r="B47" s="13" t="inlineStr">
        <is>
          <t>III</t>
        </is>
      </c>
      <c r="C47" s="13" t="inlineStr">
        <is>
          <t>August</t>
        </is>
      </c>
      <c r="D47" s="17" t="n">
        <v>90.5</v>
      </c>
      <c r="E47" s="13" t="n"/>
      <c r="F47" s="13" t="n"/>
      <c r="G47" s="13" t="inlineStr"/>
    </row>
    <row r="48">
      <c r="A48" s="13" t="n">
        <v>2020</v>
      </c>
      <c r="B48" s="13" t="inlineStr">
        <is>
          <t>IV</t>
        </is>
      </c>
      <c r="C48" s="13" t="inlineStr">
        <is>
          <t>November</t>
        </is>
      </c>
      <c r="D48" s="17" t="n">
        <v>90.90000000000001</v>
      </c>
      <c r="E48" s="13" t="n"/>
      <c r="F48" s="13" t="n"/>
      <c r="G48" s="13" t="inlineStr"/>
    </row>
    <row r="49">
      <c r="A49" s="13" t="n">
        <v>2021</v>
      </c>
      <c r="B49" s="13" t="inlineStr">
        <is>
          <t>I</t>
        </is>
      </c>
      <c r="C49" s="13" t="inlineStr">
        <is>
          <t>Februar</t>
        </is>
      </c>
      <c r="D49" s="17" t="n">
        <v>95</v>
      </c>
      <c r="E49" s="17" t="n">
        <v>94.7</v>
      </c>
      <c r="F49" s="17" t="n">
        <v>94.8</v>
      </c>
      <c r="G49" s="13" t="inlineStr"/>
    </row>
    <row r="50">
      <c r="A50" s="13" t="n">
        <v>2021</v>
      </c>
      <c r="B50" s="13" t="inlineStr">
        <is>
          <t>II</t>
        </is>
      </c>
      <c r="C50" s="13" t="inlineStr">
        <is>
          <t>Mai</t>
        </is>
      </c>
      <c r="D50" s="17" t="n">
        <v>98.7</v>
      </c>
      <c r="E50" s="17" t="n">
        <v>98.5</v>
      </c>
      <c r="F50" s="17" t="n">
        <v>98.5</v>
      </c>
      <c r="G50" s="13" t="inlineStr"/>
    </row>
    <row r="51">
      <c r="A51" s="13" t="n">
        <v>2021</v>
      </c>
      <c r="B51" s="13" t="inlineStr">
        <is>
          <t>III</t>
        </is>
      </c>
      <c r="C51" s="13" t="inlineStr">
        <is>
          <t>August</t>
        </is>
      </c>
      <c r="D51" s="17" t="n">
        <v>102.1</v>
      </c>
      <c r="E51" s="17" t="n">
        <v>102.2</v>
      </c>
      <c r="F51" s="17" t="n">
        <v>102.2</v>
      </c>
      <c r="G51" s="13" t="inlineStr"/>
    </row>
    <row r="52">
      <c r="A52" s="13" t="n">
        <v>2021</v>
      </c>
      <c r="B52" s="13" t="inlineStr">
        <is>
          <t>IV</t>
        </is>
      </c>
      <c r="C52" s="13" t="inlineStr">
        <is>
          <t>November</t>
        </is>
      </c>
      <c r="D52" s="17" t="n">
        <v>104.2</v>
      </c>
      <c r="E52" s="17" t="n">
        <v>104.6</v>
      </c>
      <c r="F52" s="17" t="n">
        <v>104.5</v>
      </c>
      <c r="G52" s="13" t="inlineStr"/>
    </row>
    <row r="53">
      <c r="A53" s="13" t="n">
        <v>2022</v>
      </c>
      <c r="B53" s="13" t="inlineStr">
        <is>
          <t>I</t>
        </is>
      </c>
      <c r="C53" s="13" t="inlineStr">
        <is>
          <t>Februar</t>
        </is>
      </c>
      <c r="D53" s="17" t="n">
        <v>108.8</v>
      </c>
      <c r="E53" s="17" t="n">
        <v>109.4</v>
      </c>
      <c r="F53" s="17" t="n">
        <v>109.1</v>
      </c>
      <c r="G53" s="13" t="inlineStr"/>
    </row>
    <row r="54">
      <c r="A54" s="13" t="n">
        <v>2022</v>
      </c>
      <c r="B54" s="13" t="inlineStr">
        <is>
          <t>II</t>
        </is>
      </c>
      <c r="C54" s="13" t="inlineStr">
        <is>
          <t>Mai</t>
        </is>
      </c>
      <c r="D54" s="17" t="n">
        <v>115.9</v>
      </c>
      <c r="E54" s="17" t="n">
        <v>116.7</v>
      </c>
      <c r="F54" s="17" t="n">
        <v>117</v>
      </c>
      <c r="G54" s="13" t="inlineStr"/>
    </row>
    <row r="55">
      <c r="A55" s="13" t="n">
        <v>2022</v>
      </c>
      <c r="B55" s="13" t="inlineStr">
        <is>
          <t>III</t>
        </is>
      </c>
      <c r="C55" s="13" t="inlineStr">
        <is>
          <t>August</t>
        </is>
      </c>
      <c r="D55" s="17" t="n">
        <v>118.9</v>
      </c>
      <c r="E55" s="17" t="n">
        <v>119.9</v>
      </c>
      <c r="F55" s="17" t="n">
        <v>120</v>
      </c>
      <c r="G55" s="13" t="inlineStr"/>
    </row>
    <row r="56">
      <c r="A56" s="13" t="n">
        <v>2022</v>
      </c>
      <c r="B56" s="13" t="inlineStr">
        <is>
          <t>IV</t>
        </is>
      </c>
      <c r="C56" s="13" t="inlineStr">
        <is>
          <t>November</t>
        </is>
      </c>
      <c r="D56" s="17" t="n">
        <v>121.7</v>
      </c>
      <c r="E56" s="17" t="n">
        <v>122.8</v>
      </c>
      <c r="F56" s="17" t="n">
        <v>122.8</v>
      </c>
      <c r="G56" s="13" t="inlineStr"/>
    </row>
    <row r="57">
      <c r="A57" s="13" t="n">
        <v>2023</v>
      </c>
      <c r="B57" s="13" t="inlineStr">
        <is>
          <t>I</t>
        </is>
      </c>
      <c r="C57" s="13" t="inlineStr">
        <is>
          <t>Februar</t>
        </is>
      </c>
      <c r="D57" s="17" t="n">
        <v>125</v>
      </c>
      <c r="E57" s="17" t="n">
        <v>126</v>
      </c>
      <c r="F57" s="17" t="n">
        <v>125.9</v>
      </c>
      <c r="G57" s="13" t="inlineStr"/>
    </row>
    <row r="58">
      <c r="A58" s="13" t="n">
        <v>2023</v>
      </c>
      <c r="B58" s="13" t="inlineStr">
        <is>
          <t>II</t>
        </is>
      </c>
      <c r="C58" s="13" t="inlineStr">
        <is>
          <t>Mai</t>
        </is>
      </c>
      <c r="D58" s="17" t="n">
        <v>126</v>
      </c>
      <c r="E58" s="17" t="n">
        <v>127.1</v>
      </c>
      <c r="F58" s="17" t="n">
        <v>126.8</v>
      </c>
      <c r="G58" s="13" t="inlineStr"/>
    </row>
    <row r="59">
      <c r="A59" s="13" t="n">
        <v>2023</v>
      </c>
      <c r="B59" s="13" t="inlineStr">
        <is>
          <t>III</t>
        </is>
      </c>
      <c r="C59" s="13" t="inlineStr">
        <is>
          <t>August</t>
        </is>
      </c>
      <c r="D59" s="17" t="n">
        <v>126.4</v>
      </c>
      <c r="E59" s="17" t="n">
        <v>127.6</v>
      </c>
      <c r="F59" s="17" t="n">
        <v>127.3</v>
      </c>
      <c r="G59" s="13" t="inlineStr"/>
    </row>
    <row r="60">
      <c r="A60" s="13" t="n">
        <v>2023</v>
      </c>
      <c r="B60" s="13" t="inlineStr">
        <is>
          <t>IV</t>
        </is>
      </c>
      <c r="C60" s="13" t="inlineStr">
        <is>
          <t>November</t>
        </is>
      </c>
      <c r="D60" s="17" t="n">
        <v>126.9</v>
      </c>
      <c r="E60" s="17" t="n">
        <v>128.2</v>
      </c>
      <c r="F60" s="17" t="n">
        <v>127.8</v>
      </c>
      <c r="G60" s="13" t="inlineStr"/>
    </row>
    <row r="61">
      <c r="A61" s="13" t="n">
        <v>2024</v>
      </c>
      <c r="B61" s="13" t="inlineStr">
        <is>
          <t>I</t>
        </is>
      </c>
      <c r="C61" s="13" t="inlineStr">
        <is>
          <t>Februar</t>
        </is>
      </c>
      <c r="D61" s="17" t="n">
        <v>128.5</v>
      </c>
      <c r="E61" s="17" t="n">
        <v>130</v>
      </c>
      <c r="F61" s="17" t="n">
        <v>129.5</v>
      </c>
      <c r="G61" s="13" t="inlineStr"/>
    </row>
    <row r="62">
      <c r="A62" s="13" t="n">
        <v>2024</v>
      </c>
      <c r="B62" s="13" t="inlineStr">
        <is>
          <t>II</t>
        </is>
      </c>
      <c r="C62" s="13" t="inlineStr">
        <is>
          <t>Mai</t>
        </is>
      </c>
      <c r="D62" s="17" t="n">
        <v>129.4</v>
      </c>
      <c r="E62" s="17" t="n">
        <v>131</v>
      </c>
      <c r="F62" s="17" t="n">
        <v>130.3</v>
      </c>
      <c r="G62" s="13" t="inlineStr"/>
    </row>
    <row r="63">
      <c r="A63" s="13" t="n">
        <v>2024</v>
      </c>
      <c r="B63" s="13" t="inlineStr">
        <is>
          <t>III</t>
        </is>
      </c>
      <c r="C63" s="13" t="inlineStr">
        <is>
          <t>August</t>
        </is>
      </c>
      <c r="D63" s="17" t="n">
        <v>130.3</v>
      </c>
      <c r="E63" s="17" t="n">
        <v>132</v>
      </c>
      <c r="F63" s="17" t="n">
        <v>131.2</v>
      </c>
      <c r="G63" s="13" t="inlineStr"/>
    </row>
    <row r="64">
      <c r="A64" s="13" t="n">
        <v>2024</v>
      </c>
      <c r="B64" s="13" t="inlineStr">
        <is>
          <t>IV</t>
        </is>
      </c>
      <c r="C64" s="13" t="inlineStr">
        <is>
          <t>November</t>
        </is>
      </c>
      <c r="D64" s="17" t="n">
        <v>130.8</v>
      </c>
      <c r="E64" s="17" t="n">
        <v>132.6</v>
      </c>
      <c r="F64" s="17" t="n">
        <v>131.8</v>
      </c>
      <c r="G64" s="13" t="inlineStr"/>
    </row>
    <row r="65">
      <c r="A65" s="13" t="n">
        <v>2025</v>
      </c>
      <c r="B65" s="13" t="inlineStr">
        <is>
          <t>I</t>
        </is>
      </c>
      <c r="C65" s="13" t="inlineStr">
        <is>
          <t>Februar</t>
        </is>
      </c>
      <c r="D65" s="17" t="n">
        <v>132.6</v>
      </c>
      <c r="E65" s="17" t="n">
        <v>134.5</v>
      </c>
      <c r="F65" s="17" t="n">
        <v>133.6</v>
      </c>
      <c r="G65" s="13" t="inlineStr"/>
    </row>
    <row r="66">
      <c r="A66" s="13" t="n">
        <v>2025</v>
      </c>
      <c r="B66" s="13" t="inlineStr">
        <is>
          <t>II</t>
        </is>
      </c>
      <c r="C66" s="13" t="inlineStr">
        <is>
          <t>Mai</t>
        </is>
      </c>
      <c r="D66" s="17" t="n">
        <v>133.6</v>
      </c>
      <c r="E66" s="17" t="n">
        <v>135.6</v>
      </c>
      <c r="F66" s="17" t="n">
        <v>134.7</v>
      </c>
      <c r="G66" s="13" t="inlineStr"/>
    </row>
    <row r="67">
      <c r="A67" s="13" t="n">
        <v>2025</v>
      </c>
      <c r="B67" s="13" t="inlineStr">
        <is>
          <t>III</t>
        </is>
      </c>
      <c r="C67" s="13" t="inlineStr">
        <is>
          <t>August</t>
        </is>
      </c>
      <c r="D67" s="17" t="n">
        <v>134.3</v>
      </c>
      <c r="E67" s="17" t="n">
        <v>136.4</v>
      </c>
      <c r="F67" s="17" t="n">
        <v>135.5</v>
      </c>
      <c r="G67" s="13" t="inlineStr"/>
    </row>
    <row r="68">
      <c r="A68" s="13" t="n">
        <v>2025</v>
      </c>
      <c r="B68" s="13" t="inlineStr">
        <is>
          <t>IV</t>
        </is>
      </c>
      <c r="C68" s="13" t="inlineStr">
        <is>
          <t>November</t>
        </is>
      </c>
      <c r="D68" s="17" t="n">
        <v>135</v>
      </c>
      <c r="E68" s="17" t="n">
        <v>137.3</v>
      </c>
      <c r="F68" s="17" t="n">
        <v>136.1</v>
      </c>
      <c r="G68" s="13" t="inlineStr"/>
    </row>
    <row r="69">
      <c r="A69" s="13" t="n">
        <v>2026</v>
      </c>
      <c r="B69" s="13" t="inlineStr">
        <is>
          <t>I</t>
        </is>
      </c>
      <c r="C69" s="13" t="inlineStr">
        <is>
          <t>Februar</t>
        </is>
      </c>
      <c r="D69" s="17" t="n">
        <v>137</v>
      </c>
      <c r="E69" s="17" t="n">
        <v>139.4</v>
      </c>
      <c r="F69" s="17" t="n">
        <v>138.1</v>
      </c>
      <c r="G69" s="13" t="inlineStr"/>
    </row>
    <row r="70">
      <c r="A70" s="13" t="n">
        <v>2026</v>
      </c>
      <c r="B70" s="13" t="inlineStr">
        <is>
          <t>II</t>
        </is>
      </c>
      <c r="C70" s="13" t="inlineStr">
        <is>
          <t>Mai</t>
        </is>
      </c>
      <c r="D70" s="17" t="n">
        <v>140.3</v>
      </c>
      <c r="E70" s="17" t="n">
        <v>142.7</v>
      </c>
      <c r="F70" s="17" t="n">
        <v>141.4</v>
      </c>
      <c r="G70" s="13" t="inlineStr"/>
    </row>
    <row r="71">
      <c r="A71" s="13" t="n">
        <v>2026</v>
      </c>
      <c r="B71" s="13" t="inlineStr">
        <is>
          <t>III</t>
        </is>
      </c>
      <c r="C71" s="13" t="inlineStr">
        <is>
          <t>August</t>
        </is>
      </c>
      <c r="D71" s="17" t="n">
        <v>141.7</v>
      </c>
      <c r="E71" s="17" t="n">
        <v>144.2</v>
      </c>
      <c r="F71" s="17" t="n">
        <v>143</v>
      </c>
      <c r="G71" s="13" t="inlineStr">
        <is>
          <t>ja</t>
        </is>
      </c>
    </row>
    <row r="73">
      <c r="A73" s="6" t="inlineStr">
        <is>
          <t>Jahresdurchschnitt 2010 (2021 = 100): Wohngebäude 70,8 · Bürogebäude 70,2 · gewerbliche Betriebsgebäude 70,0</t>
        </is>
      </c>
    </row>
    <row r="74">
      <c r="A74" s="2" t="inlineStr"/>
    </row>
    <row r="75">
      <c r="A75" s="2" t="inlineStr">
        <is>
          <t>tools.bewerter-immobilien.de · Immobilien-Sachverständigenbüro STRECKEL · Datenstand 2026-10-09 · Alle Angaben ohne Gewähr.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2026-10-09T11:55:46Z</dcterms:created>
  <dcterms:modified xsi:type="dcterms:W3CDTF">2026-10-09T11:55:47Z</dcterms:modified>
</cp:coreProperties>
</file>